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236" windowWidth="16364" windowHeight="10708" activeTab="0"/>
  </bookViews>
  <sheets>
    <sheet name="Sheet1" sheetId="1" r:id="rId1"/>
  </sheets>
  <definedNames>
    <definedName name="_xlnm.Print_Area" localSheetId="0">'Sheet1'!$A$1:$AL$72</definedName>
  </definedNames>
  <calcPr fullCalcOnLoad="1"/>
</workbook>
</file>

<file path=xl/sharedStrings.xml><?xml version="1.0" encoding="utf-8"?>
<sst xmlns="http://schemas.openxmlformats.org/spreadsheetml/2006/main" count="230" uniqueCount="103">
  <si>
    <t>概算 積算価格差定表</t>
  </si>
  <si>
    <t>価格時点</t>
  </si>
  <si>
    <t>面積 ㎡</t>
  </si>
  <si>
    <t>単価 円/㎡</t>
  </si>
  <si>
    <t>借地権割合</t>
  </si>
  <si>
    <t>単価 円/㎡</t>
  </si>
  <si>
    <t>建付減価率</t>
  </si>
  <si>
    <t>建付地価格（円）</t>
  </si>
  <si>
    <t>土地 1</t>
  </si>
  <si>
    <t>*</t>
  </si>
  <si>
    <t>≒</t>
  </si>
  <si>
    <t>→</t>
  </si>
  <si>
    <t>土地 2</t>
  </si>
  <si>
    <t>土地 3</t>
  </si>
  <si>
    <t>土地 4</t>
  </si>
  <si>
    <t>土地小計</t>
  </si>
  <si>
    <t xml:space="preserve"> </t>
  </si>
  <si>
    <t>建物再調達原価</t>
  </si>
  <si>
    <t>面積 ㎡</t>
  </si>
  <si>
    <t>単価 円/㎡</t>
  </si>
  <si>
    <t>建物 1</t>
  </si>
  <si>
    <t>（</t>
  </si>
  <si>
    <t>）</t>
  </si>
  <si>
    <t>建物 2</t>
  </si>
  <si>
    <t>建物 3</t>
  </si>
  <si>
    <t>建物 4</t>
  </si>
  <si>
    <t>再調達原価</t>
  </si>
  <si>
    <t>土地面積 ㎡</t>
  </si>
  <si>
    <t>建物面積 ㎡</t>
  </si>
  <si>
    <t>再調達原価（円）</t>
  </si>
  <si>
    <t>建付減価前 →</t>
  </si>
  <si>
    <t>建物現在価値</t>
  </si>
  <si>
    <t>再調達原価</t>
  </si>
  <si>
    <t>割合</t>
  </si>
  <si>
    <t>耐用年数</t>
  </si>
  <si>
    <t>最終残価率</t>
  </si>
  <si>
    <t>建物  躯体</t>
  </si>
  <si>
    <t>(</t>
  </si>
  <si>
    <t>-</t>
  </si>
  <si>
    <t>/</t>
  </si>
  <si>
    <t>（</t>
  </si>
  <si>
    <t>）</t>
  </si>
  <si>
    <t xml:space="preserve">   1    設備</t>
  </si>
  <si>
    <t xml:space="preserve">   2    設備</t>
  </si>
  <si>
    <t xml:space="preserve">   3    設備</t>
  </si>
  <si>
    <t xml:space="preserve">   4    設備</t>
  </si>
  <si>
    <t>減価小計</t>
  </si>
  <si>
    <t>建物評価額</t>
  </si>
  <si>
    <t>経年減価後建物評価額</t>
  </si>
  <si>
    <t>観察減価率</t>
  </si>
  <si>
    <t>建物評価額（円）</t>
  </si>
  <si>
    <t>建物小計</t>
  </si>
  <si>
    <t>市場修正前 積算価格</t>
  </si>
  <si>
    <t>市場修正後 積算価格</t>
  </si>
  <si>
    <t>土地建物一体としての市場性</t>
  </si>
  <si>
    <t>対象不動産 積算価格</t>
  </si>
  <si>
    <t>持分割合・配分率等</t>
  </si>
  <si>
    <t>時点/要因</t>
  </si>
  <si>
    <t>評価額／㎡</t>
  </si>
  <si>
    <t>摘  要</t>
  </si>
  <si>
    <t>新築年月日</t>
  </si>
  <si>
    <t>築年数</t>
  </si>
  <si>
    <t>→</t>
  </si>
  <si>
    <t>単価の端数単位ｹﾀ →</t>
  </si>
  <si>
    <t>総額の端数単位ｹﾀ →</t>
  </si>
  <si>
    <t>築年数単位  →</t>
  </si>
  <si>
    <t>（6捨7入･年単位　= 1、半年単位　= 2）</t>
  </si>
  <si>
    <t>鑑定評価は..</t>
  </si>
  <si>
    <r>
      <t xml:space="preserve">バ リュー ワーカーズ </t>
    </r>
    <r>
      <rPr>
        <b/>
        <sz val="10"/>
        <rFont val="ＭＳ Ｐゴシック"/>
        <family val="3"/>
      </rPr>
      <t>へ</t>
    </r>
  </si>
  <si>
    <t>Value Workers Inc.</t>
  </si>
  <si>
    <t>Home Page:</t>
  </si>
  <si>
    <t>http://www.value-workers.co.jp</t>
  </si>
  <si>
    <t>E-mail:</t>
  </si>
  <si>
    <t>info@value-workers.co.jp</t>
  </si>
  <si>
    <t>地価ﾏｯﾌﾟ</t>
  </si>
  <si>
    <t>http://www.chikamap.jp/</t>
  </si>
  <si>
    <t>地価公示</t>
  </si>
  <si>
    <t>http://www.land.mlit.go.jp/landPrice/AriaServlet?MOD=0&amp;TYP=2</t>
  </si>
  <si>
    <t>右クリック</t>
  </si>
  <si>
    <t>基準地</t>
  </si>
  <si>
    <t>http://www.land.mlit.go.jp/landPrice/AriaServlet?MOD=1&amp;TYP=2</t>
  </si>
  <si>
    <t>ハイパーリンクを開く</t>
  </si>
  <si>
    <t>相続税路線価図</t>
  </si>
  <si>
    <t>http://www.rosenka.nta.go.jp/</t>
  </si>
  <si>
    <t>（使い方）</t>
  </si>
  <si>
    <t>上記の地価マップ、地価公示、基準地、相続税路線価図を使って、査定表の白いセルを埋めてください。</t>
  </si>
  <si>
    <t>（注）</t>
  </si>
  <si>
    <t>本表は、あくまでも参考用として掲載しているものです。</t>
  </si>
  <si>
    <t>本表の計算式に誤りがあった場合や、本表による計算結果に対して当社は一切の責任を負いません。</t>
  </si>
  <si>
    <t>実際の案件につきましては、別途、鑑定評価等の有料サービスのご利用をお願いいたします。</t>
  </si>
  <si>
    <t>更地価格</t>
  </si>
  <si>
    <t>建物小計</t>
  </si>
  <si>
    <t>建付地小計</t>
  </si>
  <si>
    <t>観察減価前 →</t>
  </si>
  <si>
    <t>建付減価後 →</t>
  </si>
  <si>
    <t>観察減価後 →</t>
  </si>
  <si>
    <t>残存耐用年数</t>
  </si>
  <si>
    <t>建物価格Ａ（円）</t>
  </si>
  <si>
    <t>土地価格Ａ（円）</t>
  </si>
  <si>
    <t>建物価格Ｂ（円）</t>
  </si>
  <si>
    <t>土地価格の内訳</t>
  </si>
  <si>
    <t>建物価格の内訳</t>
  </si>
  <si>
    <t>合計  . 積算価格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</si>
</sst>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＋&quot;#,##0.0%;&quot;Δ&quot;#,##0.0%"/>
    <numFmt numFmtId="178" formatCode="0.0&quot;&quot;\)&quot;&quot;"/>
    <numFmt numFmtId="179" formatCode="0.0%"/>
    <numFmt numFmtId="180" formatCode="0.0"/>
    <numFmt numFmtId="181" formatCode="0.00&quot;年&quot;"/>
    <numFmt numFmtId="182" formatCode="0.0&quot;年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10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28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1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1" xfId="0" applyFont="1" applyFill="1" applyBorder="1" applyAlignment="1">
      <alignment horizontal="right"/>
    </xf>
    <xf numFmtId="176" fontId="0" fillId="3" borderId="0" xfId="0" applyNumberFormat="1" applyFill="1" applyAlignment="1" applyProtection="1">
      <alignment horizontal="center"/>
      <protection locked="0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9" fontId="5" fillId="3" borderId="5" xfId="15" applyNumberFormat="1" applyFont="1" applyFill="1" applyBorder="1" applyAlignment="1" applyProtection="1">
      <alignment horizontal="center"/>
      <protection/>
    </xf>
    <xf numFmtId="38" fontId="0" fillId="3" borderId="5" xfId="17" applyFill="1" applyBorder="1" applyAlignment="1">
      <alignment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38" fontId="0" fillId="3" borderId="8" xfId="17" applyFill="1" applyBorder="1" applyAlignment="1">
      <alignment/>
    </xf>
    <xf numFmtId="38" fontId="0" fillId="3" borderId="1" xfId="17" applyFill="1" applyBorder="1" applyAlignment="1">
      <alignment/>
    </xf>
    <xf numFmtId="40" fontId="0" fillId="3" borderId="1" xfId="17" applyNumberFormat="1" applyFill="1" applyBorder="1" applyAlignment="1">
      <alignment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38" fontId="0" fillId="3" borderId="0" xfId="17" applyFill="1" applyBorder="1" applyAlignment="1">
      <alignment/>
    </xf>
    <xf numFmtId="40" fontId="0" fillId="3" borderId="0" xfId="17" applyNumberFormat="1" applyFill="1" applyBorder="1" applyAlignment="1">
      <alignment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4" fillId="3" borderId="9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40" fontId="0" fillId="3" borderId="5" xfId="17" applyNumberFormat="1" applyFill="1" applyBorder="1" applyAlignment="1">
      <alignment/>
    </xf>
    <xf numFmtId="0" fontId="0" fillId="3" borderId="5" xfId="0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38" fontId="0" fillId="3" borderId="3" xfId="17" applyFill="1" applyBorder="1" applyAlignment="1">
      <alignment/>
    </xf>
    <xf numFmtId="40" fontId="0" fillId="3" borderId="3" xfId="17" applyNumberFormat="1" applyFill="1" applyBorder="1" applyAlignment="1">
      <alignment/>
    </xf>
    <xf numFmtId="0" fontId="0" fillId="3" borderId="3" xfId="0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38" fontId="0" fillId="3" borderId="6" xfId="17" applyFill="1" applyBorder="1" applyAlignment="1">
      <alignment/>
    </xf>
    <xf numFmtId="40" fontId="0" fillId="3" borderId="6" xfId="17" applyNumberFormat="1" applyFill="1" applyBorder="1" applyAlignment="1">
      <alignment/>
    </xf>
    <xf numFmtId="0" fontId="0" fillId="3" borderId="6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/>
    </xf>
    <xf numFmtId="38" fontId="0" fillId="3" borderId="11" xfId="17" applyFill="1" applyBorder="1" applyAlignment="1" applyProtection="1">
      <alignment vertical="center"/>
      <protection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right"/>
    </xf>
    <xf numFmtId="0" fontId="0" fillId="3" borderId="11" xfId="0" applyNumberForma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vertical="center"/>
    </xf>
    <xf numFmtId="38" fontId="0" fillId="3" borderId="10" xfId="17" applyFill="1" applyBorder="1" applyAlignment="1" applyProtection="1">
      <alignment vertical="center"/>
      <protection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right"/>
    </xf>
    <xf numFmtId="0" fontId="0" fillId="3" borderId="10" xfId="0" applyNumberFormat="1" applyFill="1" applyBorder="1" applyAlignment="1" applyProtection="1">
      <alignment horizontal="right"/>
      <protection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40" fontId="0" fillId="3" borderId="4" xfId="17" applyNumberFormat="1" applyFill="1" applyBorder="1" applyAlignment="1">
      <alignment/>
    </xf>
    <xf numFmtId="38" fontId="0" fillId="3" borderId="4" xfId="17" applyFill="1" applyBorder="1" applyAlignment="1">
      <alignment/>
    </xf>
    <xf numFmtId="0" fontId="0" fillId="3" borderId="5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vertical="center"/>
      <protection locked="0"/>
    </xf>
    <xf numFmtId="176" fontId="4" fillId="2" borderId="0" xfId="0" applyNumberFormat="1" applyFont="1" applyFill="1" applyBorder="1" applyAlignment="1">
      <alignment vertical="center"/>
    </xf>
    <xf numFmtId="38" fontId="0" fillId="2" borderId="0" xfId="17" applyFill="1" applyBorder="1" applyAlignment="1" applyProtection="1">
      <alignment/>
      <protection locked="0"/>
    </xf>
    <xf numFmtId="180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180" fontId="4" fillId="2" borderId="0" xfId="0" applyNumberFormat="1" applyFont="1" applyFill="1" applyBorder="1" applyAlignment="1">
      <alignment horizontal="right"/>
    </xf>
    <xf numFmtId="38" fontId="4" fillId="2" borderId="0" xfId="17" applyFont="1" applyFill="1" applyBorder="1" applyAlignment="1">
      <alignment/>
    </xf>
    <xf numFmtId="0" fontId="0" fillId="3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180" fontId="4" fillId="2" borderId="0" xfId="0" applyNumberFormat="1" applyFont="1" applyFill="1" applyBorder="1" applyAlignment="1">
      <alignment vertical="center"/>
    </xf>
    <xf numFmtId="180" fontId="4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 applyProtection="1">
      <alignment/>
      <protection locked="0"/>
    </xf>
    <xf numFmtId="179" fontId="4" fillId="2" borderId="0" xfId="15" applyNumberFormat="1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176" fontId="4" fillId="2" borderId="0" xfId="0" applyNumberFormat="1" applyFont="1" applyFill="1" applyBorder="1" applyAlignment="1" applyProtection="1">
      <alignment vertical="center"/>
      <protection/>
    </xf>
    <xf numFmtId="38" fontId="0" fillId="2" borderId="0" xfId="17" applyFill="1" applyBorder="1" applyAlignment="1">
      <alignment/>
    </xf>
    <xf numFmtId="179" fontId="4" fillId="2" borderId="0" xfId="15" applyNumberFormat="1" applyFont="1" applyFill="1" applyBorder="1" applyAlignment="1" applyProtection="1">
      <alignment/>
      <protection/>
    </xf>
    <xf numFmtId="180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0" fontId="0" fillId="3" borderId="11" xfId="0" applyFill="1" applyBorder="1" applyAlignment="1" applyProtection="1">
      <alignment vertical="center"/>
      <protection/>
    </xf>
    <xf numFmtId="0" fontId="0" fillId="3" borderId="12" xfId="0" applyFill="1" applyBorder="1" applyAlignment="1">
      <alignment vertical="center"/>
    </xf>
    <xf numFmtId="0" fontId="0" fillId="3" borderId="10" xfId="0" applyFill="1" applyBorder="1" applyAlignment="1" applyProtection="1">
      <alignment vertical="center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176" fontId="0" fillId="3" borderId="14" xfId="0" applyNumberFormat="1" applyFill="1" applyBorder="1" applyAlignment="1" applyProtection="1">
      <alignment vertical="center"/>
      <protection/>
    </xf>
    <xf numFmtId="0" fontId="0" fillId="2" borderId="11" xfId="0" applyFill="1" applyBorder="1" applyAlignment="1">
      <alignment vertical="center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right"/>
      <protection/>
    </xf>
    <xf numFmtId="176" fontId="0" fillId="2" borderId="0" xfId="0" applyNumberForma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 applyProtection="1">
      <alignment horizontal="center"/>
      <protection/>
    </xf>
    <xf numFmtId="0" fontId="6" fillId="3" borderId="0" xfId="0" applyFont="1" applyFill="1" applyAlignment="1" applyProtection="1">
      <alignment vertical="center"/>
      <protection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21" applyFont="1" applyFill="1">
      <alignment/>
      <protection/>
    </xf>
    <xf numFmtId="38" fontId="0" fillId="3" borderId="6" xfId="0" applyNumberFormat="1" applyFont="1" applyFill="1" applyBorder="1" applyAlignment="1">
      <alignment/>
    </xf>
    <xf numFmtId="0" fontId="4" fillId="3" borderId="15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3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 applyProtection="1">
      <alignment vertical="center"/>
      <protection/>
    </xf>
    <xf numFmtId="0" fontId="0" fillId="2" borderId="20" xfId="0" applyFill="1" applyBorder="1" applyAlignment="1">
      <alignment vertical="center"/>
    </xf>
    <xf numFmtId="0" fontId="0" fillId="2" borderId="8" xfId="0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6" fillId="2" borderId="1" xfId="0" applyFont="1" applyFill="1" applyBorder="1" applyAlignment="1">
      <alignment vertical="center"/>
    </xf>
    <xf numFmtId="0" fontId="4" fillId="3" borderId="21" xfId="0" applyFont="1" applyFill="1" applyBorder="1" applyAlignment="1">
      <alignment/>
    </xf>
    <xf numFmtId="38" fontId="0" fillId="0" borderId="5" xfId="17" applyFill="1" applyBorder="1" applyAlignment="1" applyProtection="1">
      <alignment/>
      <protection locked="0"/>
    </xf>
    <xf numFmtId="9" fontId="0" fillId="0" borderId="5" xfId="15" applyNumberForma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2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5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40" fontId="0" fillId="0" borderId="9" xfId="17" applyNumberFormat="1" applyBorder="1" applyAlignment="1" applyProtection="1">
      <alignment/>
      <protection locked="0"/>
    </xf>
    <xf numFmtId="40" fontId="0" fillId="0" borderId="5" xfId="17" applyNumberFormat="1" applyBorder="1" applyAlignment="1" applyProtection="1">
      <alignment/>
      <protection locked="0"/>
    </xf>
    <xf numFmtId="38" fontId="0" fillId="3" borderId="5" xfId="17" applyFill="1" applyBorder="1" applyAlignment="1" applyProtection="1">
      <alignment/>
      <protection/>
    </xf>
    <xf numFmtId="38" fontId="0" fillId="3" borderId="5" xfId="17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/>
      <protection/>
    </xf>
    <xf numFmtId="0" fontId="4" fillId="3" borderId="9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4" fillId="3" borderId="5" xfId="0" applyFont="1" applyFill="1" applyBorder="1" applyAlignment="1" applyProtection="1">
      <alignment horizontal="right"/>
      <protection/>
    </xf>
    <xf numFmtId="177" fontId="0" fillId="3" borderId="5" xfId="15" applyNumberFormat="1" applyFill="1" applyBorder="1" applyAlignment="1" applyProtection="1">
      <alignment/>
      <protection/>
    </xf>
    <xf numFmtId="177" fontId="0" fillId="3" borderId="21" xfId="15" applyNumberFormat="1" applyFill="1" applyBorder="1" applyAlignment="1" applyProtection="1">
      <alignment/>
      <protection/>
    </xf>
    <xf numFmtId="38" fontId="0" fillId="3" borderId="9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21" xfId="17" applyFill="1" applyBorder="1" applyAlignment="1">
      <alignment/>
    </xf>
    <xf numFmtId="0" fontId="4" fillId="3" borderId="8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 applyProtection="1">
      <alignment horizontal="right"/>
      <protection/>
    </xf>
    <xf numFmtId="179" fontId="0" fillId="3" borderId="1" xfId="15" applyNumberFormat="1" applyFill="1" applyBorder="1" applyAlignment="1" applyProtection="1">
      <alignment/>
      <protection/>
    </xf>
    <xf numFmtId="179" fontId="0" fillId="3" borderId="17" xfId="15" applyNumberFormat="1" applyFill="1" applyBorder="1" applyAlignment="1" applyProtection="1">
      <alignment/>
      <protection/>
    </xf>
    <xf numFmtId="38" fontId="0" fillId="3" borderId="8" xfId="17" applyFill="1" applyBorder="1" applyAlignment="1">
      <alignment/>
    </xf>
    <xf numFmtId="38" fontId="0" fillId="3" borderId="1" xfId="17" applyFill="1" applyBorder="1" applyAlignment="1">
      <alignment/>
    </xf>
    <xf numFmtId="38" fontId="0" fillId="3" borderId="17" xfId="17" applyFill="1" applyBorder="1" applyAlignment="1">
      <alignment/>
    </xf>
    <xf numFmtId="176" fontId="0" fillId="2" borderId="0" xfId="0" applyNumberFormat="1" applyFill="1" applyAlignment="1" applyProtection="1">
      <alignment horizontal="center"/>
      <protection locked="0"/>
    </xf>
    <xf numFmtId="38" fontId="0" fillId="3" borderId="3" xfId="17" applyFill="1" applyBorder="1" applyAlignment="1">
      <alignment/>
    </xf>
    <xf numFmtId="38" fontId="0" fillId="3" borderId="2" xfId="17" applyFill="1" applyBorder="1" applyAlignment="1">
      <alignment/>
    </xf>
    <xf numFmtId="38" fontId="0" fillId="3" borderId="18" xfId="17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38" fontId="0" fillId="3" borderId="22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4" fillId="3" borderId="25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2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right"/>
    </xf>
    <xf numFmtId="177" fontId="0" fillId="0" borderId="5" xfId="15" applyNumberFormat="1" applyBorder="1" applyAlignment="1" applyProtection="1">
      <alignment/>
      <protection locked="0"/>
    </xf>
    <xf numFmtId="40" fontId="0" fillId="3" borderId="22" xfId="0" applyNumberFormat="1" applyFont="1" applyFill="1" applyBorder="1" applyAlignment="1">
      <alignment horizontal="right"/>
    </xf>
    <xf numFmtId="40" fontId="0" fillId="3" borderId="6" xfId="0" applyNumberFormat="1" applyFont="1" applyFill="1" applyBorder="1" applyAlignment="1">
      <alignment horizontal="right"/>
    </xf>
    <xf numFmtId="38" fontId="0" fillId="3" borderId="15" xfId="17" applyFill="1" applyBorder="1" applyAlignment="1" applyProtection="1">
      <alignment/>
      <protection/>
    </xf>
    <xf numFmtId="38" fontId="0" fillId="3" borderId="11" xfId="17" applyFill="1" applyBorder="1" applyAlignment="1" applyProtection="1">
      <alignment/>
      <protection/>
    </xf>
    <xf numFmtId="38" fontId="0" fillId="3" borderId="16" xfId="17" applyFill="1" applyBorder="1" applyAlignment="1" applyProtection="1">
      <alignment/>
      <protection/>
    </xf>
    <xf numFmtId="9" fontId="0" fillId="3" borderId="10" xfId="15" applyFill="1" applyBorder="1" applyAlignment="1">
      <alignment/>
    </xf>
    <xf numFmtId="178" fontId="0" fillId="3" borderId="10" xfId="0" applyNumberFormat="1" applyFill="1" applyBorder="1" applyAlignment="1" applyProtection="1">
      <alignment horizontal="right"/>
      <protection/>
    </xf>
    <xf numFmtId="9" fontId="0" fillId="0" borderId="10" xfId="15" applyFill="1" applyBorder="1" applyAlignment="1" applyProtection="1">
      <alignment vertical="center"/>
      <protection locked="0"/>
    </xf>
    <xf numFmtId="38" fontId="0" fillId="3" borderId="25" xfId="17" applyFill="1" applyBorder="1" applyAlignment="1" applyProtection="1">
      <alignment/>
      <protection/>
    </xf>
    <xf numFmtId="38" fontId="0" fillId="3" borderId="10" xfId="17" applyFill="1" applyBorder="1" applyAlignment="1" applyProtection="1">
      <alignment/>
      <protection/>
    </xf>
    <xf numFmtId="38" fontId="0" fillId="3" borderId="26" xfId="17" applyFill="1" applyBorder="1" applyAlignment="1" applyProtection="1">
      <alignment/>
      <protection/>
    </xf>
    <xf numFmtId="0" fontId="4" fillId="3" borderId="15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38" fontId="0" fillId="3" borderId="11" xfId="17" applyNumberFormat="1" applyFill="1" applyBorder="1" applyAlignment="1" applyProtection="1">
      <alignment vertical="center"/>
      <protection/>
    </xf>
    <xf numFmtId="38" fontId="0" fillId="3" borderId="10" xfId="17" applyNumberFormat="1" applyFill="1" applyBorder="1" applyAlignment="1" applyProtection="1">
      <alignment vertical="center"/>
      <protection/>
    </xf>
    <xf numFmtId="9" fontId="0" fillId="0" borderId="11" xfId="15" applyBorder="1" applyAlignment="1" applyProtection="1">
      <alignment/>
      <protection locked="0"/>
    </xf>
    <xf numFmtId="178" fontId="0" fillId="3" borderId="11" xfId="0" applyNumberFormat="1" applyFill="1" applyBorder="1" applyAlignment="1" applyProtection="1">
      <alignment horizontal="right"/>
      <protection/>
    </xf>
    <xf numFmtId="9" fontId="0" fillId="3" borderId="0" xfId="15" applyFill="1" applyBorder="1" applyAlignment="1">
      <alignment/>
    </xf>
    <xf numFmtId="178" fontId="0" fillId="3" borderId="0" xfId="0" applyNumberFormat="1" applyFill="1" applyBorder="1" applyAlignment="1" applyProtection="1">
      <alignment horizontal="right"/>
      <protection/>
    </xf>
    <xf numFmtId="9" fontId="0" fillId="0" borderId="0" xfId="15" applyBorder="1" applyAlignment="1" applyProtection="1">
      <alignment/>
      <protection locked="0"/>
    </xf>
    <xf numFmtId="38" fontId="0" fillId="3" borderId="22" xfId="17" applyFill="1" applyBorder="1" applyAlignment="1">
      <alignment/>
    </xf>
    <xf numFmtId="38" fontId="0" fillId="3" borderId="6" xfId="17" applyFill="1" applyBorder="1" applyAlignment="1">
      <alignment/>
    </xf>
    <xf numFmtId="40" fontId="0" fillId="3" borderId="6" xfId="17" applyNumberFormat="1" applyFill="1" applyBorder="1" applyAlignment="1">
      <alignment/>
    </xf>
    <xf numFmtId="38" fontId="0" fillId="3" borderId="7" xfId="17" applyFill="1" applyBorder="1" applyAlignment="1">
      <alignment/>
    </xf>
    <xf numFmtId="0" fontId="4" fillId="3" borderId="2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38" fontId="4" fillId="3" borderId="23" xfId="17" applyFont="1" applyFill="1" applyBorder="1" applyAlignment="1">
      <alignment horizontal="right"/>
    </xf>
    <xf numFmtId="38" fontId="4" fillId="3" borderId="4" xfId="17" applyFont="1" applyFill="1" applyBorder="1" applyAlignment="1">
      <alignment horizontal="right"/>
    </xf>
    <xf numFmtId="38" fontId="4" fillId="3" borderId="24" xfId="17" applyFont="1" applyFill="1" applyBorder="1" applyAlignment="1">
      <alignment horizontal="right"/>
    </xf>
    <xf numFmtId="177" fontId="0" fillId="0" borderId="5" xfId="15" applyNumberFormat="1" applyFill="1" applyBorder="1" applyAlignment="1" applyProtection="1">
      <alignment/>
      <protection locked="0"/>
    </xf>
    <xf numFmtId="0" fontId="4" fillId="3" borderId="5" xfId="0" applyFont="1" applyFill="1" applyBorder="1" applyAlignment="1">
      <alignment horizontal="right"/>
    </xf>
    <xf numFmtId="177" fontId="0" fillId="0" borderId="21" xfId="15" applyNumberFormat="1" applyFill="1" applyBorder="1" applyAlignment="1" applyProtection="1">
      <alignment/>
      <protection locked="0"/>
    </xf>
    <xf numFmtId="179" fontId="0" fillId="0" borderId="1" xfId="15" applyNumberFormat="1" applyFill="1" applyBorder="1" applyAlignment="1" applyProtection="1">
      <alignment/>
      <protection locked="0"/>
    </xf>
    <xf numFmtId="179" fontId="0" fillId="0" borderId="17" xfId="15" applyNumberFormat="1" applyFill="1" applyBorder="1" applyAlignment="1" applyProtection="1">
      <alignment/>
      <protection locked="0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76" fontId="0" fillId="3" borderId="3" xfId="0" applyNumberFormat="1" applyFill="1" applyBorder="1" applyAlignment="1" applyProtection="1">
      <alignment vertical="center"/>
      <protection/>
    </xf>
    <xf numFmtId="176" fontId="0" fillId="3" borderId="18" xfId="0" applyNumberFormat="1" applyFill="1" applyBorder="1" applyAlignment="1" applyProtection="1">
      <alignment vertical="center"/>
      <protection/>
    </xf>
    <xf numFmtId="179" fontId="5" fillId="3" borderId="9" xfId="15" applyNumberFormat="1" applyFont="1" applyFill="1" applyBorder="1" applyAlignment="1" applyProtection="1">
      <alignment horizontal="center"/>
      <protection/>
    </xf>
    <xf numFmtId="179" fontId="5" fillId="3" borderId="5" xfId="15" applyNumberFormat="1" applyFont="1" applyFill="1" applyBorder="1" applyAlignment="1" applyProtection="1">
      <alignment horizontal="center"/>
      <protection/>
    </xf>
    <xf numFmtId="38" fontId="0" fillId="2" borderId="27" xfId="17" applyFill="1" applyBorder="1" applyAlignment="1" applyProtection="1">
      <alignment/>
      <protection locked="0"/>
    </xf>
    <xf numFmtId="38" fontId="0" fillId="2" borderId="28" xfId="17" applyFill="1" applyBorder="1" applyAlignment="1" applyProtection="1">
      <alignment/>
      <protection locked="0"/>
    </xf>
    <xf numFmtId="38" fontId="0" fillId="2" borderId="29" xfId="17" applyFill="1" applyBorder="1" applyAlignment="1" applyProtection="1">
      <alignment/>
      <protection locked="0"/>
    </xf>
    <xf numFmtId="179" fontId="0" fillId="0" borderId="15" xfId="15" applyNumberFormat="1" applyFill="1" applyBorder="1" applyAlignment="1" applyProtection="1">
      <alignment/>
      <protection locked="0"/>
    </xf>
    <xf numFmtId="179" fontId="0" fillId="0" borderId="11" xfId="15" applyNumberFormat="1" applyFill="1" applyBorder="1" applyAlignment="1" applyProtection="1">
      <alignment/>
      <protection locked="0"/>
    </xf>
    <xf numFmtId="38" fontId="0" fillId="2" borderId="30" xfId="17" applyFill="1" applyBorder="1" applyAlignment="1" applyProtection="1">
      <alignment/>
      <protection locked="0"/>
    </xf>
    <xf numFmtId="38" fontId="0" fillId="2" borderId="31" xfId="17" applyFill="1" applyBorder="1" applyAlignment="1" applyProtection="1">
      <alignment/>
      <protection locked="0"/>
    </xf>
    <xf numFmtId="38" fontId="0" fillId="2" borderId="32" xfId="17" applyFill="1" applyBorder="1" applyAlignment="1" applyProtection="1">
      <alignment/>
      <protection locked="0"/>
    </xf>
    <xf numFmtId="179" fontId="5" fillId="3" borderId="22" xfId="15" applyNumberFormat="1" applyFont="1" applyFill="1" applyBorder="1" applyAlignment="1" applyProtection="1">
      <alignment horizontal="center"/>
      <protection locked="0"/>
    </xf>
    <xf numFmtId="179" fontId="5" fillId="3" borderId="6" xfId="15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79" fontId="0" fillId="0" borderId="22" xfId="15" applyNumberFormat="1" applyBorder="1" applyAlignment="1" applyProtection="1">
      <alignment/>
      <protection locked="0"/>
    </xf>
    <xf numFmtId="179" fontId="0" fillId="0" borderId="6" xfId="15" applyNumberFormat="1" applyBorder="1" applyAlignment="1" applyProtection="1">
      <alignment/>
      <protection locked="0"/>
    </xf>
    <xf numFmtId="176" fontId="0" fillId="2" borderId="10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0" fillId="3" borderId="33" xfId="0" applyFill="1" applyBorder="1" applyAlignment="1" applyProtection="1">
      <alignment vertical="center"/>
      <protection/>
    </xf>
    <xf numFmtId="0" fontId="0" fillId="3" borderId="11" xfId="0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horizontal="right"/>
      <protection/>
    </xf>
    <xf numFmtId="176" fontId="0" fillId="3" borderId="11" xfId="0" applyNumberFormat="1" applyFill="1" applyBorder="1" applyAlignment="1" applyProtection="1">
      <alignment vertical="center"/>
      <protection/>
    </xf>
    <xf numFmtId="0" fontId="0" fillId="3" borderId="34" xfId="0" applyFill="1" applyBorder="1" applyAlignment="1" applyProtection="1">
      <alignment vertical="center"/>
      <protection/>
    </xf>
    <xf numFmtId="0" fontId="0" fillId="3" borderId="10" xfId="0" applyFill="1" applyBorder="1" applyAlignment="1" applyProtection="1">
      <alignment vertical="center"/>
      <protection/>
    </xf>
    <xf numFmtId="181" fontId="0" fillId="3" borderId="10" xfId="0" applyNumberFormat="1" applyFill="1" applyBorder="1" applyAlignment="1">
      <alignment vertical="center"/>
    </xf>
    <xf numFmtId="182" fontId="0" fillId="3" borderId="10" xfId="0" applyNumberForma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4" fillId="3" borderId="21" xfId="0" applyFont="1" applyFill="1" applyBorder="1" applyAlignment="1">
      <alignment horizontal="right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6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8" fillId="2" borderId="0" xfId="16" applyFill="1" applyBorder="1" applyAlignment="1">
      <alignment/>
    </xf>
    <xf numFmtId="0" fontId="6" fillId="3" borderId="0" xfId="0" applyFont="1" applyFill="1" applyAlignment="1" applyProtection="1">
      <alignment vertical="center"/>
      <protection/>
    </xf>
    <xf numFmtId="0" fontId="8" fillId="3" borderId="0" xfId="16" applyFill="1" applyAlignment="1" applyProtection="1">
      <alignment vertical="center"/>
      <protection/>
    </xf>
    <xf numFmtId="0" fontId="6" fillId="2" borderId="1" xfId="0" applyFont="1" applyFill="1" applyBorder="1" applyAlignment="1">
      <alignment horizontal="right"/>
    </xf>
    <xf numFmtId="0" fontId="8" fillId="2" borderId="1" xfId="16" applyFill="1" applyBorder="1" applyAlignment="1">
      <alignment/>
    </xf>
    <xf numFmtId="0" fontId="0" fillId="2" borderId="0" xfId="0" applyFill="1" applyBorder="1" applyAlignment="1" applyProtection="1">
      <alignment vertical="center"/>
      <protection/>
    </xf>
    <xf numFmtId="181" fontId="0" fillId="2" borderId="0" xfId="0" applyNumberFormat="1" applyFill="1" applyBorder="1" applyAlignment="1">
      <alignment vertical="center"/>
    </xf>
    <xf numFmtId="182" fontId="0" fillId="2" borderId="0" xfId="0" applyNumberFormat="1" applyFill="1" applyBorder="1" applyAlignment="1" applyProtection="1">
      <alignment vertical="center"/>
      <protection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0" fontId="0" fillId="3" borderId="9" xfId="17" applyNumberFormat="1" applyFill="1" applyBorder="1" applyAlignment="1" applyProtection="1">
      <alignment/>
      <protection/>
    </xf>
    <xf numFmtId="40" fontId="0" fillId="3" borderId="5" xfId="17" applyNumberFormat="1" applyFill="1" applyBorder="1" applyAlignment="1" applyProtection="1">
      <alignment/>
      <protection/>
    </xf>
    <xf numFmtId="9" fontId="0" fillId="3" borderId="5" xfId="15" applyNumberFormat="1" applyFill="1" applyBorder="1" applyAlignment="1" applyProtection="1">
      <alignment/>
      <protection/>
    </xf>
    <xf numFmtId="0" fontId="8" fillId="3" borderId="0" xfId="16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>
      <alignment horizontal="center"/>
    </xf>
    <xf numFmtId="9" fontId="0" fillId="0" borderId="11" xfId="15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20930営業譲渡 諸費用試算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152400</xdr:colOff>
      <xdr:row>67</xdr:row>
      <xdr:rowOff>85725</xdr:rowOff>
    </xdr:from>
    <xdr:to>
      <xdr:col>34</xdr:col>
      <xdr:colOff>142875</xdr:colOff>
      <xdr:row>70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097280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67</xdr:row>
      <xdr:rowOff>85725</xdr:rowOff>
    </xdr:from>
    <xdr:to>
      <xdr:col>6</xdr:col>
      <xdr:colOff>85725</xdr:colOff>
      <xdr:row>70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97280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kamap.jp/" TargetMode="External" /><Relationship Id="rId2" Type="http://schemas.openxmlformats.org/officeDocument/2006/relationships/hyperlink" Target="http://www.tochi.nla.go.jp/chiiki20.html?shuyouchiten=1" TargetMode="External" /><Relationship Id="rId3" Type="http://schemas.openxmlformats.org/officeDocument/2006/relationships/hyperlink" Target="http://www.tochi.nla.go.jp/chiiki20.html?shuyouchiten=A" TargetMode="External" /><Relationship Id="rId4" Type="http://schemas.openxmlformats.org/officeDocument/2006/relationships/hyperlink" Target="http://www.rosenka.nta.go.jp/" TargetMode="External" /><Relationship Id="rId5" Type="http://schemas.openxmlformats.org/officeDocument/2006/relationships/hyperlink" Target="mailto:info@value-workers.co.jp" TargetMode="External" /><Relationship Id="rId6" Type="http://schemas.openxmlformats.org/officeDocument/2006/relationships/hyperlink" Target="http://www.value-workers.co.jp/" TargetMode="External" /><Relationship Id="rId7" Type="http://schemas.openxmlformats.org/officeDocument/2006/relationships/hyperlink" Target="http://www.land.mlit.go.jp/landPrice/AriaServlet?MOD=0&amp;TYP=2" TargetMode="External" /><Relationship Id="rId8" Type="http://schemas.openxmlformats.org/officeDocument/2006/relationships/hyperlink" Target="http://www.land.mlit.go.jp/landPrice/AriaServlet?MOD=1&amp;TYP=2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workbookViewId="0" topLeftCell="A1">
      <selection activeCell="G5" sqref="G5:J5"/>
    </sheetView>
  </sheetViews>
  <sheetFormatPr defaultColWidth="2.50390625" defaultRowHeight="13.5"/>
  <cols>
    <col min="1" max="1" width="2.625" style="0" customWidth="1"/>
    <col min="2" max="55" width="2.75390625" style="0" customWidth="1"/>
  </cols>
  <sheetData>
    <row r="1" spans="1:55" ht="14.25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2"/>
      <c r="L1" s="142"/>
      <c r="M1" s="142"/>
      <c r="N1" s="142"/>
      <c r="O1" s="142"/>
      <c r="P1" s="14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56" t="s">
        <v>1</v>
      </c>
      <c r="AC3" s="156"/>
      <c r="AD3" s="156"/>
      <c r="AE3" s="156"/>
      <c r="AF3" s="162">
        <v>38748</v>
      </c>
      <c r="AG3" s="162"/>
      <c r="AH3" s="162"/>
      <c r="AI3" s="162"/>
      <c r="AJ3" s="162"/>
      <c r="AK3" s="6"/>
      <c r="AL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>
      <c r="A4" s="1"/>
      <c r="B4" s="8"/>
      <c r="C4" s="9"/>
      <c r="D4" s="9"/>
      <c r="E4" s="9"/>
      <c r="F4" s="9"/>
      <c r="G4" s="145" t="s">
        <v>2</v>
      </c>
      <c r="H4" s="144"/>
      <c r="I4" s="144"/>
      <c r="J4" s="144"/>
      <c r="K4" s="144" t="s">
        <v>3</v>
      </c>
      <c r="L4" s="144"/>
      <c r="M4" s="144"/>
      <c r="N4" s="144"/>
      <c r="O4" s="139" t="s">
        <v>4</v>
      </c>
      <c r="P4" s="139"/>
      <c r="Q4" s="139"/>
      <c r="R4" s="139"/>
      <c r="S4" s="144" t="s">
        <v>5</v>
      </c>
      <c r="T4" s="144"/>
      <c r="U4" s="144"/>
      <c r="V4" s="140"/>
      <c r="W4" s="11"/>
      <c r="X4" s="144"/>
      <c r="Y4" s="144"/>
      <c r="Z4" s="144"/>
      <c r="AA4" s="144"/>
      <c r="AB4" s="144"/>
      <c r="AC4" s="210"/>
      <c r="AD4" s="272"/>
      <c r="AE4" s="272"/>
      <c r="AF4" s="272"/>
      <c r="AG4" s="273"/>
      <c r="AH4" s="145" t="s">
        <v>98</v>
      </c>
      <c r="AI4" s="144"/>
      <c r="AJ4" s="144"/>
      <c r="AK4" s="144"/>
      <c r="AL4" s="146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/>
      <c r="B5" s="143" t="s">
        <v>8</v>
      </c>
      <c r="C5" s="133"/>
      <c r="D5" s="133"/>
      <c r="E5" s="133"/>
      <c r="F5" s="134"/>
      <c r="G5" s="135">
        <f>1092+1804+1468+643+981+73+15+1121+283+3.8</f>
        <v>7483.8</v>
      </c>
      <c r="H5" s="136"/>
      <c r="I5" s="136"/>
      <c r="J5" s="136"/>
      <c r="K5" s="137">
        <f>E50</f>
        <v>25400</v>
      </c>
      <c r="L5" s="137"/>
      <c r="M5" s="137"/>
      <c r="N5" s="137"/>
      <c r="O5" s="13" t="s">
        <v>9</v>
      </c>
      <c r="P5" s="124">
        <v>1</v>
      </c>
      <c r="Q5" s="124"/>
      <c r="R5" s="14" t="s">
        <v>10</v>
      </c>
      <c r="S5" s="137">
        <f>ROUND(K5*P5,Q$64)</f>
        <v>25400</v>
      </c>
      <c r="T5" s="137"/>
      <c r="U5" s="137"/>
      <c r="V5" s="137"/>
      <c r="W5" s="14"/>
      <c r="X5" s="138"/>
      <c r="Y5" s="138"/>
      <c r="Z5" s="138"/>
      <c r="AA5" s="138"/>
      <c r="AB5" s="138"/>
      <c r="AC5" s="13"/>
      <c r="AD5" s="148"/>
      <c r="AE5" s="148"/>
      <c r="AF5" s="148"/>
      <c r="AG5" s="13"/>
      <c r="AH5" s="150">
        <f>ROUND(G5*S5,AA$64)</f>
        <v>190100000</v>
      </c>
      <c r="AI5" s="151"/>
      <c r="AJ5" s="151"/>
      <c r="AK5" s="151"/>
      <c r="AL5" s="152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/>
      <c r="B6" s="143" t="s">
        <v>12</v>
      </c>
      <c r="C6" s="133"/>
      <c r="D6" s="133"/>
      <c r="E6" s="133"/>
      <c r="F6" s="134"/>
      <c r="G6" s="135"/>
      <c r="H6" s="136"/>
      <c r="I6" s="136"/>
      <c r="J6" s="136"/>
      <c r="K6" s="137">
        <f>N50</f>
        <v>25400</v>
      </c>
      <c r="L6" s="137"/>
      <c r="M6" s="137"/>
      <c r="N6" s="137"/>
      <c r="O6" s="13" t="s">
        <v>9</v>
      </c>
      <c r="P6" s="124">
        <v>1</v>
      </c>
      <c r="Q6" s="124"/>
      <c r="R6" s="14" t="s">
        <v>10</v>
      </c>
      <c r="S6" s="137">
        <f>ROUND(K6*P6,Q$64)</f>
        <v>25400</v>
      </c>
      <c r="T6" s="137"/>
      <c r="U6" s="137"/>
      <c r="V6" s="137"/>
      <c r="W6" s="14"/>
      <c r="X6" s="138"/>
      <c r="Y6" s="138"/>
      <c r="Z6" s="138"/>
      <c r="AA6" s="138"/>
      <c r="AB6" s="138"/>
      <c r="AC6" s="13"/>
      <c r="AD6" s="148"/>
      <c r="AE6" s="148"/>
      <c r="AF6" s="148"/>
      <c r="AG6" s="13"/>
      <c r="AH6" s="150">
        <f>ROUND(G6*S6,AA$64)</f>
        <v>0</v>
      </c>
      <c r="AI6" s="151"/>
      <c r="AJ6" s="151"/>
      <c r="AK6" s="151"/>
      <c r="AL6" s="152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143" t="s">
        <v>13</v>
      </c>
      <c r="C7" s="133"/>
      <c r="D7" s="133"/>
      <c r="E7" s="133"/>
      <c r="F7" s="134"/>
      <c r="G7" s="135"/>
      <c r="H7" s="136"/>
      <c r="I7" s="136"/>
      <c r="J7" s="136"/>
      <c r="K7" s="137">
        <f>W50</f>
        <v>25400</v>
      </c>
      <c r="L7" s="137"/>
      <c r="M7" s="137"/>
      <c r="N7" s="137"/>
      <c r="O7" s="13" t="s">
        <v>9</v>
      </c>
      <c r="P7" s="124">
        <v>1</v>
      </c>
      <c r="Q7" s="124"/>
      <c r="R7" s="14" t="s">
        <v>10</v>
      </c>
      <c r="S7" s="137">
        <f>ROUND(K7*P7,Q$64)</f>
        <v>25400</v>
      </c>
      <c r="T7" s="137"/>
      <c r="U7" s="137"/>
      <c r="V7" s="137"/>
      <c r="W7" s="14"/>
      <c r="X7" s="138"/>
      <c r="Y7" s="138"/>
      <c r="Z7" s="138"/>
      <c r="AA7" s="138"/>
      <c r="AB7" s="138"/>
      <c r="AC7" s="13"/>
      <c r="AD7" s="148"/>
      <c r="AE7" s="148"/>
      <c r="AF7" s="148"/>
      <c r="AG7" s="13"/>
      <c r="AH7" s="150">
        <f>ROUND(G7*S7,AA$64)</f>
        <v>0</v>
      </c>
      <c r="AI7" s="151"/>
      <c r="AJ7" s="151"/>
      <c r="AK7" s="151"/>
      <c r="AL7" s="15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"/>
      <c r="B8" s="143" t="s">
        <v>14</v>
      </c>
      <c r="C8" s="133"/>
      <c r="D8" s="133"/>
      <c r="E8" s="133"/>
      <c r="F8" s="134"/>
      <c r="G8" s="135"/>
      <c r="H8" s="136"/>
      <c r="I8" s="136"/>
      <c r="J8" s="136"/>
      <c r="K8" s="137">
        <f>AF50</f>
        <v>25400</v>
      </c>
      <c r="L8" s="137"/>
      <c r="M8" s="137"/>
      <c r="N8" s="137"/>
      <c r="O8" s="13" t="s">
        <v>9</v>
      </c>
      <c r="P8" s="124">
        <v>1</v>
      </c>
      <c r="Q8" s="124"/>
      <c r="R8" s="14" t="s">
        <v>10</v>
      </c>
      <c r="S8" s="137">
        <f>ROUND(K8*P8,Q$64)</f>
        <v>25400</v>
      </c>
      <c r="T8" s="137"/>
      <c r="U8" s="137"/>
      <c r="V8" s="137"/>
      <c r="W8" s="14"/>
      <c r="X8" s="138"/>
      <c r="Y8" s="138"/>
      <c r="Z8" s="138"/>
      <c r="AA8" s="138"/>
      <c r="AB8" s="138"/>
      <c r="AC8" s="13"/>
      <c r="AD8" s="148"/>
      <c r="AE8" s="148"/>
      <c r="AF8" s="148"/>
      <c r="AG8" s="13"/>
      <c r="AH8" s="150">
        <f>ROUND(G8*S8,AA$64)</f>
        <v>0</v>
      </c>
      <c r="AI8" s="151"/>
      <c r="AJ8" s="151"/>
      <c r="AK8" s="151"/>
      <c r="AL8" s="152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125" t="s">
        <v>15</v>
      </c>
      <c r="C9" s="126"/>
      <c r="D9" s="126"/>
      <c r="E9" s="126"/>
      <c r="F9" s="127"/>
      <c r="G9" s="18" t="s">
        <v>16</v>
      </c>
      <c r="H9" s="19"/>
      <c r="I9" s="19"/>
      <c r="J9" s="19"/>
      <c r="K9" s="19"/>
      <c r="L9" s="19"/>
      <c r="M9" s="20"/>
      <c r="N9" s="20"/>
      <c r="O9" s="20"/>
      <c r="P9" s="20"/>
      <c r="Q9" s="19"/>
      <c r="R9" s="19"/>
      <c r="S9" s="20"/>
      <c r="T9" s="21" t="s">
        <v>16</v>
      </c>
      <c r="U9" s="22"/>
      <c r="V9" s="23"/>
      <c r="W9" s="23"/>
      <c r="X9" s="107"/>
      <c r="Y9" s="107"/>
      <c r="Z9" s="107"/>
      <c r="AA9" s="107"/>
      <c r="AB9" s="126" t="s">
        <v>30</v>
      </c>
      <c r="AC9" s="126"/>
      <c r="AD9" s="126"/>
      <c r="AE9" s="126"/>
      <c r="AF9" s="126"/>
      <c r="AG9" s="127"/>
      <c r="AH9" s="159">
        <f>SUM(AH5:AL8)</f>
        <v>190100000</v>
      </c>
      <c r="AI9" s="160"/>
      <c r="AJ9" s="160"/>
      <c r="AK9" s="160"/>
      <c r="AL9" s="16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128" t="s">
        <v>17</v>
      </c>
      <c r="C10" s="129"/>
      <c r="D10" s="129"/>
      <c r="E10" s="129"/>
      <c r="F10" s="130"/>
      <c r="G10" s="144" t="s">
        <v>18</v>
      </c>
      <c r="H10" s="144"/>
      <c r="I10" s="144"/>
      <c r="J10" s="144"/>
      <c r="K10" s="10"/>
      <c r="L10" s="10"/>
      <c r="M10" s="144" t="s">
        <v>19</v>
      </c>
      <c r="N10" s="144"/>
      <c r="O10" s="144"/>
      <c r="P10" s="144"/>
      <c r="Q10" s="24"/>
      <c r="R10" s="24"/>
      <c r="S10" s="25"/>
      <c r="T10" s="26"/>
      <c r="U10" s="27"/>
      <c r="V10" s="28"/>
      <c r="W10" s="28"/>
      <c r="X10" s="28"/>
      <c r="Y10" s="27"/>
      <c r="Z10" s="27"/>
      <c r="AA10" s="27"/>
      <c r="AB10" s="27"/>
      <c r="AC10" s="27"/>
      <c r="AD10" s="27"/>
      <c r="AE10" s="27"/>
      <c r="AF10" s="27"/>
      <c r="AG10" s="28"/>
      <c r="AH10" s="145" t="s">
        <v>97</v>
      </c>
      <c r="AI10" s="144"/>
      <c r="AJ10" s="144"/>
      <c r="AK10" s="144"/>
      <c r="AL10" s="146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/>
      <c r="B11" s="131" t="s">
        <v>20</v>
      </c>
      <c r="C11" s="132"/>
      <c r="D11" s="132"/>
      <c r="E11" s="132"/>
      <c r="F11" s="122"/>
      <c r="G11" s="136">
        <f>741.98+639.51+254.25+620.6+626.48</f>
        <v>2882.82</v>
      </c>
      <c r="H11" s="136"/>
      <c r="I11" s="136"/>
      <c r="J11" s="136"/>
      <c r="K11" s="13" t="s">
        <v>9</v>
      </c>
      <c r="L11" s="13" t="s">
        <v>21</v>
      </c>
      <c r="M11" s="123">
        <v>220000</v>
      </c>
      <c r="N11" s="123"/>
      <c r="O11" s="123"/>
      <c r="P11" s="123"/>
      <c r="Q11" s="13" t="s">
        <v>22</v>
      </c>
      <c r="R11" s="15"/>
      <c r="S11" s="31"/>
      <c r="T11" s="32"/>
      <c r="U11" s="33"/>
      <c r="V11" s="12"/>
      <c r="W11" s="12"/>
      <c r="X11" s="12"/>
      <c r="Y11" s="33"/>
      <c r="Z11" s="33"/>
      <c r="AA11" s="33"/>
      <c r="AB11" s="33"/>
      <c r="AC11" s="33"/>
      <c r="AD11" s="33"/>
      <c r="AE11" s="33"/>
      <c r="AF11" s="33"/>
      <c r="AG11" s="12"/>
      <c r="AH11" s="150">
        <f>ROUND(G11*M11,AA$64)</f>
        <v>634200000</v>
      </c>
      <c r="AI11" s="151"/>
      <c r="AJ11" s="151"/>
      <c r="AK11" s="151"/>
      <c r="AL11" s="152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>
      <c r="A12" s="1"/>
      <c r="B12" s="131" t="s">
        <v>23</v>
      </c>
      <c r="C12" s="132"/>
      <c r="D12" s="132"/>
      <c r="E12" s="132"/>
      <c r="F12" s="122"/>
      <c r="G12" s="136"/>
      <c r="H12" s="136"/>
      <c r="I12" s="136"/>
      <c r="J12" s="136"/>
      <c r="K12" s="13" t="s">
        <v>9</v>
      </c>
      <c r="L12" s="13" t="s">
        <v>21</v>
      </c>
      <c r="M12" s="123"/>
      <c r="N12" s="123"/>
      <c r="O12" s="123"/>
      <c r="P12" s="123"/>
      <c r="Q12" s="13" t="s">
        <v>22</v>
      </c>
      <c r="R12" s="15"/>
      <c r="S12" s="31"/>
      <c r="T12" s="32"/>
      <c r="U12" s="33"/>
      <c r="V12" s="12"/>
      <c r="W12" s="12"/>
      <c r="X12" s="12"/>
      <c r="Y12" s="33"/>
      <c r="Z12" s="33"/>
      <c r="AA12" s="33"/>
      <c r="AB12" s="33"/>
      <c r="AC12" s="33"/>
      <c r="AD12" s="33"/>
      <c r="AE12" s="33"/>
      <c r="AF12" s="33"/>
      <c r="AG12" s="12"/>
      <c r="AH12" s="150">
        <f>ROUND(G12*M12,AA$64)</f>
        <v>0</v>
      </c>
      <c r="AI12" s="151"/>
      <c r="AJ12" s="151"/>
      <c r="AK12" s="151"/>
      <c r="AL12" s="152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/>
      <c r="B13" s="131" t="s">
        <v>24</v>
      </c>
      <c r="C13" s="132"/>
      <c r="D13" s="132"/>
      <c r="E13" s="132"/>
      <c r="F13" s="122"/>
      <c r="G13" s="136"/>
      <c r="H13" s="136"/>
      <c r="I13" s="136"/>
      <c r="J13" s="136"/>
      <c r="K13" s="13" t="s">
        <v>9</v>
      </c>
      <c r="L13" s="13" t="s">
        <v>21</v>
      </c>
      <c r="M13" s="123"/>
      <c r="N13" s="123"/>
      <c r="O13" s="123"/>
      <c r="P13" s="123"/>
      <c r="Q13" s="13" t="s">
        <v>22</v>
      </c>
      <c r="R13" s="15"/>
      <c r="S13" s="31"/>
      <c r="T13" s="32"/>
      <c r="U13" s="33"/>
      <c r="V13" s="12"/>
      <c r="W13" s="12"/>
      <c r="X13" s="12"/>
      <c r="Y13" s="33"/>
      <c r="Z13" s="33"/>
      <c r="AA13" s="33"/>
      <c r="AB13" s="33"/>
      <c r="AC13" s="33"/>
      <c r="AD13" s="33"/>
      <c r="AE13" s="33"/>
      <c r="AF13" s="33"/>
      <c r="AG13" s="12"/>
      <c r="AH13" s="150">
        <f>ROUND(G13*M13,AA$64)</f>
        <v>0</v>
      </c>
      <c r="AI13" s="151"/>
      <c r="AJ13" s="151"/>
      <c r="AK13" s="151"/>
      <c r="AL13" s="15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/>
      <c r="B14" s="131" t="s">
        <v>25</v>
      </c>
      <c r="C14" s="132"/>
      <c r="D14" s="132"/>
      <c r="E14" s="132"/>
      <c r="F14" s="122"/>
      <c r="G14" s="136"/>
      <c r="H14" s="136"/>
      <c r="I14" s="136"/>
      <c r="J14" s="136"/>
      <c r="K14" s="13" t="s">
        <v>9</v>
      </c>
      <c r="L14" s="13" t="s">
        <v>21</v>
      </c>
      <c r="M14" s="123"/>
      <c r="N14" s="123"/>
      <c r="O14" s="123"/>
      <c r="P14" s="123"/>
      <c r="Q14" s="13" t="s">
        <v>22</v>
      </c>
      <c r="R14" s="15"/>
      <c r="S14" s="31"/>
      <c r="T14" s="32"/>
      <c r="U14" s="33"/>
      <c r="V14" s="12"/>
      <c r="W14" s="12"/>
      <c r="X14" s="12"/>
      <c r="Y14" s="33"/>
      <c r="Z14" s="33"/>
      <c r="AA14" s="33"/>
      <c r="AB14" s="33"/>
      <c r="AC14" s="33"/>
      <c r="AD14" s="33"/>
      <c r="AE14" s="33"/>
      <c r="AF14" s="33"/>
      <c r="AG14" s="12"/>
      <c r="AH14" s="150">
        <f>ROUND(G14*M14,AA$64)</f>
        <v>0</v>
      </c>
      <c r="AI14" s="151"/>
      <c r="AJ14" s="151"/>
      <c r="AK14" s="151"/>
      <c r="AL14" s="15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/>
      <c r="B15" s="125" t="s">
        <v>91</v>
      </c>
      <c r="C15" s="126"/>
      <c r="D15" s="126"/>
      <c r="E15" s="126"/>
      <c r="F15" s="127"/>
      <c r="G15" s="19"/>
      <c r="H15" s="19"/>
      <c r="I15" s="19"/>
      <c r="J15" s="19"/>
      <c r="K15" s="19"/>
      <c r="L15" s="19"/>
      <c r="M15" s="20"/>
      <c r="N15" s="20"/>
      <c r="O15" s="20"/>
      <c r="P15" s="20"/>
      <c r="Q15" s="19"/>
      <c r="R15" s="19"/>
      <c r="S15" s="20"/>
      <c r="T15" s="21"/>
      <c r="U15" s="22"/>
      <c r="V15" s="23"/>
      <c r="W15" s="23"/>
      <c r="X15" s="23"/>
      <c r="Y15" s="22"/>
      <c r="Z15" s="22"/>
      <c r="AA15" s="22"/>
      <c r="AB15" s="22"/>
      <c r="AC15" s="22"/>
      <c r="AD15" s="22"/>
      <c r="AE15" s="22"/>
      <c r="AF15" s="22"/>
      <c r="AG15" s="23"/>
      <c r="AH15" s="159">
        <f>SUM(AH11:AL14)</f>
        <v>634200000</v>
      </c>
      <c r="AI15" s="160"/>
      <c r="AJ15" s="160"/>
      <c r="AK15" s="160"/>
      <c r="AL15" s="16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/>
      <c r="B16" s="166" t="s">
        <v>26</v>
      </c>
      <c r="C16" s="167"/>
      <c r="D16" s="167"/>
      <c r="E16" s="167"/>
      <c r="F16" s="168"/>
      <c r="G16" s="140" t="s">
        <v>27</v>
      </c>
      <c r="H16" s="140"/>
      <c r="I16" s="140"/>
      <c r="J16" s="140"/>
      <c r="K16" s="10"/>
      <c r="L16" s="10"/>
      <c r="M16" s="140" t="s">
        <v>28</v>
      </c>
      <c r="N16" s="140"/>
      <c r="O16" s="140"/>
      <c r="P16" s="140"/>
      <c r="Q16" s="36"/>
      <c r="R16" s="36"/>
      <c r="S16" s="37"/>
      <c r="T16" s="38"/>
      <c r="U16" s="10"/>
      <c r="V16" s="9"/>
      <c r="W16" s="9"/>
      <c r="X16" s="9"/>
      <c r="Y16" s="10"/>
      <c r="Z16" s="10"/>
      <c r="AA16" s="10"/>
      <c r="AB16" s="10"/>
      <c r="AC16" s="10"/>
      <c r="AD16" s="10"/>
      <c r="AE16" s="10"/>
      <c r="AF16" s="10"/>
      <c r="AG16" s="9"/>
      <c r="AH16" s="169" t="s">
        <v>29</v>
      </c>
      <c r="AI16" s="140"/>
      <c r="AJ16" s="140"/>
      <c r="AK16" s="140"/>
      <c r="AL16" s="17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125"/>
      <c r="C17" s="126"/>
      <c r="D17" s="126"/>
      <c r="E17" s="126"/>
      <c r="F17" s="127"/>
      <c r="G17" s="183">
        <f>SUM(G5:J8)</f>
        <v>7483.8</v>
      </c>
      <c r="H17" s="172"/>
      <c r="I17" s="172"/>
      <c r="J17" s="172"/>
      <c r="K17" s="39"/>
      <c r="L17" s="39"/>
      <c r="M17" s="184">
        <f>SUM(G11:J14)</f>
        <v>2882.82</v>
      </c>
      <c r="N17" s="172"/>
      <c r="O17" s="172"/>
      <c r="P17" s="172"/>
      <c r="Q17" s="40"/>
      <c r="R17" s="40"/>
      <c r="S17" s="41"/>
      <c r="T17" s="42"/>
      <c r="U17" s="39"/>
      <c r="V17" s="43"/>
      <c r="W17" s="43"/>
      <c r="X17" s="43"/>
      <c r="Y17" s="39"/>
      <c r="Z17" s="39"/>
      <c r="AA17" s="39"/>
      <c r="AB17" s="16"/>
      <c r="AC17" s="16"/>
      <c r="AD17" s="16"/>
      <c r="AE17" s="16"/>
      <c r="AF17" s="16"/>
      <c r="AG17" s="17"/>
      <c r="AH17" s="171">
        <f>AH9+AH15</f>
        <v>824300000</v>
      </c>
      <c r="AI17" s="172"/>
      <c r="AJ17" s="172"/>
      <c r="AK17" s="172"/>
      <c r="AL17" s="17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108"/>
      <c r="C18" s="109"/>
      <c r="D18" s="109"/>
      <c r="E18" s="109"/>
      <c r="F18" s="110"/>
      <c r="G18" s="145" t="s">
        <v>2</v>
      </c>
      <c r="H18" s="144"/>
      <c r="I18" s="144"/>
      <c r="J18" s="144"/>
      <c r="K18" s="144" t="s">
        <v>3</v>
      </c>
      <c r="L18" s="144"/>
      <c r="M18" s="144"/>
      <c r="N18" s="144"/>
      <c r="O18" s="139" t="s">
        <v>4</v>
      </c>
      <c r="P18" s="139"/>
      <c r="Q18" s="139"/>
      <c r="R18" s="139"/>
      <c r="S18" s="144" t="s">
        <v>5</v>
      </c>
      <c r="T18" s="144"/>
      <c r="U18" s="144"/>
      <c r="V18" s="140"/>
      <c r="W18" s="11"/>
      <c r="X18" s="210" t="s">
        <v>90</v>
      </c>
      <c r="Y18" s="210"/>
      <c r="Z18" s="210"/>
      <c r="AA18" s="210"/>
      <c r="AB18" s="210"/>
      <c r="AC18" s="210" t="s">
        <v>6</v>
      </c>
      <c r="AD18" s="272"/>
      <c r="AE18" s="272"/>
      <c r="AF18" s="272"/>
      <c r="AG18" s="273"/>
      <c r="AH18" s="145" t="s">
        <v>7</v>
      </c>
      <c r="AI18" s="144"/>
      <c r="AJ18" s="144"/>
      <c r="AK18" s="144"/>
      <c r="AL18" s="146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/>
      <c r="B19" s="143" t="s">
        <v>8</v>
      </c>
      <c r="C19" s="133"/>
      <c r="D19" s="133"/>
      <c r="E19" s="133"/>
      <c r="F19" s="134"/>
      <c r="G19" s="274">
        <f>G5</f>
        <v>7483.8</v>
      </c>
      <c r="H19" s="275"/>
      <c r="I19" s="275"/>
      <c r="J19" s="275"/>
      <c r="K19" s="137">
        <f>E50</f>
        <v>25400</v>
      </c>
      <c r="L19" s="137"/>
      <c r="M19" s="137"/>
      <c r="N19" s="137"/>
      <c r="O19" s="13" t="s">
        <v>9</v>
      </c>
      <c r="P19" s="276">
        <f>P5</f>
        <v>1</v>
      </c>
      <c r="Q19" s="276"/>
      <c r="R19" s="14" t="s">
        <v>10</v>
      </c>
      <c r="S19" s="137">
        <f>ROUND(K19*P19,Q$64)</f>
        <v>25400</v>
      </c>
      <c r="T19" s="137"/>
      <c r="U19" s="137"/>
      <c r="V19" s="137"/>
      <c r="W19" s="14" t="s">
        <v>11</v>
      </c>
      <c r="X19" s="138">
        <f>ROUND(G19*S19,AA$64)</f>
        <v>190100000</v>
      </c>
      <c r="Y19" s="138"/>
      <c r="Z19" s="138"/>
      <c r="AA19" s="138"/>
      <c r="AB19" s="138"/>
      <c r="AC19" s="13" t="s">
        <v>9</v>
      </c>
      <c r="AD19" s="182">
        <v>0</v>
      </c>
      <c r="AE19" s="182"/>
      <c r="AF19" s="182"/>
      <c r="AG19" s="13"/>
      <c r="AH19" s="150">
        <f>ROUND(X19*(1+AD19),AA$64)</f>
        <v>190100000</v>
      </c>
      <c r="AI19" s="151"/>
      <c r="AJ19" s="151"/>
      <c r="AK19" s="151"/>
      <c r="AL19" s="152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>
      <c r="A20" s="1"/>
      <c r="B20" s="143" t="s">
        <v>12</v>
      </c>
      <c r="C20" s="133"/>
      <c r="D20" s="133"/>
      <c r="E20" s="133"/>
      <c r="F20" s="134"/>
      <c r="G20" s="274">
        <f>G6</f>
        <v>0</v>
      </c>
      <c r="H20" s="275"/>
      <c r="I20" s="275"/>
      <c r="J20" s="275"/>
      <c r="K20" s="137">
        <f>N50</f>
        <v>25400</v>
      </c>
      <c r="L20" s="137"/>
      <c r="M20" s="137"/>
      <c r="N20" s="137"/>
      <c r="O20" s="13" t="s">
        <v>9</v>
      </c>
      <c r="P20" s="276">
        <f>P6</f>
        <v>1</v>
      </c>
      <c r="Q20" s="276"/>
      <c r="R20" s="14" t="s">
        <v>10</v>
      </c>
      <c r="S20" s="137">
        <f>ROUND(K20*P20,Q$64)</f>
        <v>25400</v>
      </c>
      <c r="T20" s="137"/>
      <c r="U20" s="137"/>
      <c r="V20" s="137"/>
      <c r="W20" s="14" t="s">
        <v>11</v>
      </c>
      <c r="X20" s="138">
        <f>ROUND(G20*S20,AA$64)</f>
        <v>0</v>
      </c>
      <c r="Y20" s="138"/>
      <c r="Z20" s="138"/>
      <c r="AA20" s="138"/>
      <c r="AB20" s="138"/>
      <c r="AC20" s="13" t="s">
        <v>9</v>
      </c>
      <c r="AD20" s="182">
        <v>0</v>
      </c>
      <c r="AE20" s="182"/>
      <c r="AF20" s="182"/>
      <c r="AG20" s="13"/>
      <c r="AH20" s="150">
        <f>ROUND(X20*(1+AD20),AA$64)</f>
        <v>0</v>
      </c>
      <c r="AI20" s="151"/>
      <c r="AJ20" s="151"/>
      <c r="AK20" s="151"/>
      <c r="AL20" s="152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/>
      <c r="B21" s="143" t="s">
        <v>13</v>
      </c>
      <c r="C21" s="133"/>
      <c r="D21" s="133"/>
      <c r="E21" s="133"/>
      <c r="F21" s="134"/>
      <c r="G21" s="274">
        <f>G7</f>
        <v>0</v>
      </c>
      <c r="H21" s="275"/>
      <c r="I21" s="275"/>
      <c r="J21" s="275"/>
      <c r="K21" s="137">
        <f>W50</f>
        <v>25400</v>
      </c>
      <c r="L21" s="137"/>
      <c r="M21" s="137"/>
      <c r="N21" s="137"/>
      <c r="O21" s="13" t="s">
        <v>9</v>
      </c>
      <c r="P21" s="276">
        <f>P7</f>
        <v>1</v>
      </c>
      <c r="Q21" s="276"/>
      <c r="R21" s="14" t="s">
        <v>10</v>
      </c>
      <c r="S21" s="137">
        <f>ROUND(K21*P21,Q$64)</f>
        <v>25400</v>
      </c>
      <c r="T21" s="137"/>
      <c r="U21" s="137"/>
      <c r="V21" s="137"/>
      <c r="W21" s="14" t="s">
        <v>11</v>
      </c>
      <c r="X21" s="138">
        <f>ROUND(G21*S21,AA$64)</f>
        <v>0</v>
      </c>
      <c r="Y21" s="138"/>
      <c r="Z21" s="138"/>
      <c r="AA21" s="138"/>
      <c r="AB21" s="138"/>
      <c r="AC21" s="13" t="s">
        <v>9</v>
      </c>
      <c r="AD21" s="182">
        <v>0</v>
      </c>
      <c r="AE21" s="182"/>
      <c r="AF21" s="182"/>
      <c r="AG21" s="13"/>
      <c r="AH21" s="150">
        <f>ROUND(X21*(1+AD21),AA$64)</f>
        <v>0</v>
      </c>
      <c r="AI21" s="151"/>
      <c r="AJ21" s="151"/>
      <c r="AK21" s="151"/>
      <c r="AL21" s="15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/>
      <c r="B22" s="143" t="s">
        <v>14</v>
      </c>
      <c r="C22" s="133"/>
      <c r="D22" s="133"/>
      <c r="E22" s="133"/>
      <c r="F22" s="134"/>
      <c r="G22" s="274">
        <f>G8</f>
        <v>0</v>
      </c>
      <c r="H22" s="275"/>
      <c r="I22" s="275"/>
      <c r="J22" s="275"/>
      <c r="K22" s="137">
        <f>AF50</f>
        <v>25400</v>
      </c>
      <c r="L22" s="137"/>
      <c r="M22" s="137"/>
      <c r="N22" s="137"/>
      <c r="O22" s="13" t="s">
        <v>9</v>
      </c>
      <c r="P22" s="276">
        <f>P8</f>
        <v>1</v>
      </c>
      <c r="Q22" s="276"/>
      <c r="R22" s="14" t="s">
        <v>10</v>
      </c>
      <c r="S22" s="137">
        <f>ROUND(K22*P22,Q$64)</f>
        <v>25400</v>
      </c>
      <c r="T22" s="137"/>
      <c r="U22" s="137"/>
      <c r="V22" s="137"/>
      <c r="W22" s="14" t="s">
        <v>11</v>
      </c>
      <c r="X22" s="138">
        <f>ROUND(G22*S22,AA$64)</f>
        <v>0</v>
      </c>
      <c r="Y22" s="138"/>
      <c r="Z22" s="138"/>
      <c r="AA22" s="138"/>
      <c r="AB22" s="138"/>
      <c r="AC22" s="13" t="s">
        <v>9</v>
      </c>
      <c r="AD22" s="182">
        <v>0</v>
      </c>
      <c r="AE22" s="182"/>
      <c r="AF22" s="182"/>
      <c r="AG22" s="13"/>
      <c r="AH22" s="150">
        <f>ROUND(X22*(1+AD22),AA$64)</f>
        <v>0</v>
      </c>
      <c r="AI22" s="151"/>
      <c r="AJ22" s="151"/>
      <c r="AK22" s="151"/>
      <c r="AL22" s="15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125" t="s">
        <v>92</v>
      </c>
      <c r="C23" s="126"/>
      <c r="D23" s="126"/>
      <c r="E23" s="126"/>
      <c r="F23" s="127"/>
      <c r="G23" s="18" t="s">
        <v>16</v>
      </c>
      <c r="H23" s="19"/>
      <c r="I23" s="19"/>
      <c r="J23" s="19"/>
      <c r="K23" s="19"/>
      <c r="L23" s="19"/>
      <c r="M23" s="20"/>
      <c r="N23" s="20"/>
      <c r="O23" s="20"/>
      <c r="P23" s="20"/>
      <c r="Q23" s="19"/>
      <c r="R23" s="19"/>
      <c r="S23" s="20"/>
      <c r="T23" s="21" t="s">
        <v>16</v>
      </c>
      <c r="U23" s="22"/>
      <c r="V23" s="23"/>
      <c r="W23" s="23"/>
      <c r="X23" s="107"/>
      <c r="Y23" s="107"/>
      <c r="Z23" s="107"/>
      <c r="AA23" s="107"/>
      <c r="AB23" s="126" t="s">
        <v>94</v>
      </c>
      <c r="AC23" s="126"/>
      <c r="AD23" s="126"/>
      <c r="AE23" s="126"/>
      <c r="AF23" s="126"/>
      <c r="AG23" s="127"/>
      <c r="AH23" s="159">
        <f>SUM(AH19:AL22)</f>
        <v>190100000</v>
      </c>
      <c r="AI23" s="160"/>
      <c r="AJ23" s="160"/>
      <c r="AK23" s="160"/>
      <c r="AL23" s="16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/>
      <c r="B24" s="174" t="s">
        <v>31</v>
      </c>
      <c r="C24" s="175"/>
      <c r="D24" s="175"/>
      <c r="E24" s="175"/>
      <c r="F24" s="176"/>
      <c r="G24" s="177" t="s">
        <v>32</v>
      </c>
      <c r="H24" s="178"/>
      <c r="I24" s="178"/>
      <c r="J24" s="178"/>
      <c r="K24" s="178"/>
      <c r="L24" s="178"/>
      <c r="M24" s="44"/>
      <c r="N24" s="44"/>
      <c r="O24" s="44"/>
      <c r="P24" s="278" t="s">
        <v>33</v>
      </c>
      <c r="Q24" s="278"/>
      <c r="R24" s="27"/>
      <c r="S24" s="27"/>
      <c r="T24" s="27"/>
      <c r="U24" s="210" t="s">
        <v>96</v>
      </c>
      <c r="V24" s="210"/>
      <c r="W24" s="210"/>
      <c r="X24" s="210"/>
      <c r="Y24" s="178" t="s">
        <v>34</v>
      </c>
      <c r="Z24" s="178"/>
      <c r="AA24" s="178"/>
      <c r="AB24" s="178" t="s">
        <v>35</v>
      </c>
      <c r="AC24" s="178"/>
      <c r="AD24" s="178"/>
      <c r="AE24" s="178"/>
      <c r="AF24" s="27"/>
      <c r="AG24" s="27"/>
      <c r="AH24" s="179" t="s">
        <v>99</v>
      </c>
      <c r="AI24" s="180"/>
      <c r="AJ24" s="180"/>
      <c r="AK24" s="180"/>
      <c r="AL24" s="18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/>
      <c r="B25" s="194" t="s">
        <v>36</v>
      </c>
      <c r="C25" s="195"/>
      <c r="D25" s="195"/>
      <c r="E25" s="195"/>
      <c r="F25" s="196"/>
      <c r="G25" s="197">
        <f>AH11</f>
        <v>634200000</v>
      </c>
      <c r="H25" s="197"/>
      <c r="I25" s="197"/>
      <c r="J25" s="197"/>
      <c r="K25" s="197"/>
      <c r="L25" s="197"/>
      <c r="M25" s="45"/>
      <c r="N25" s="45"/>
      <c r="O25" s="46" t="s">
        <v>9</v>
      </c>
      <c r="P25" s="199">
        <v>0.65</v>
      </c>
      <c r="Q25" s="199"/>
      <c r="R25" s="46" t="s">
        <v>9</v>
      </c>
      <c r="S25" s="47"/>
      <c r="T25" s="48" t="s">
        <v>37</v>
      </c>
      <c r="U25" s="49">
        <f aca="true" t="shared" si="0" ref="U25:U32">Z25</f>
        <v>39</v>
      </c>
      <c r="V25" s="50" t="s">
        <v>38</v>
      </c>
      <c r="W25" s="200">
        <f>S55</f>
        <v>22.5</v>
      </c>
      <c r="X25" s="200"/>
      <c r="Y25" s="47" t="s">
        <v>39</v>
      </c>
      <c r="Z25" s="51">
        <v>39</v>
      </c>
      <c r="AA25" s="46" t="s">
        <v>40</v>
      </c>
      <c r="AB25" s="279">
        <v>0</v>
      </c>
      <c r="AC25" s="279"/>
      <c r="AD25" s="279"/>
      <c r="AE25" s="279"/>
      <c r="AF25" s="46" t="s">
        <v>41</v>
      </c>
      <c r="AG25" s="46"/>
      <c r="AH25" s="185">
        <f>ROUND(IF(W25&gt;=Z25,(G25*P25*AB25),G25*P25*AB25+((G25*P25*(1-AB25))*((U25-W25)/Z25))),$AA$64)</f>
        <v>174400000</v>
      </c>
      <c r="AI25" s="186"/>
      <c r="AJ25" s="186"/>
      <c r="AK25" s="186"/>
      <c r="AL25" s="187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/>
      <c r="B26" s="174" t="s">
        <v>42</v>
      </c>
      <c r="C26" s="175"/>
      <c r="D26" s="175"/>
      <c r="E26" s="175"/>
      <c r="F26" s="176"/>
      <c r="G26" s="198"/>
      <c r="H26" s="198"/>
      <c r="I26" s="198"/>
      <c r="J26" s="198"/>
      <c r="K26" s="198"/>
      <c r="L26" s="198"/>
      <c r="M26" s="53"/>
      <c r="N26" s="53"/>
      <c r="O26" s="54" t="s">
        <v>9</v>
      </c>
      <c r="P26" s="188">
        <f>1-P25</f>
        <v>0.35</v>
      </c>
      <c r="Q26" s="188"/>
      <c r="R26" s="54" t="s">
        <v>9</v>
      </c>
      <c r="S26" s="55"/>
      <c r="T26" s="56" t="s">
        <v>37</v>
      </c>
      <c r="U26" s="57">
        <f t="shared" si="0"/>
        <v>27</v>
      </c>
      <c r="V26" s="58" t="s">
        <v>38</v>
      </c>
      <c r="W26" s="189">
        <f>W25</f>
        <v>22.5</v>
      </c>
      <c r="X26" s="189"/>
      <c r="Y26" s="55" t="s">
        <v>39</v>
      </c>
      <c r="Z26" s="59">
        <v>27</v>
      </c>
      <c r="AA26" s="54" t="s">
        <v>40</v>
      </c>
      <c r="AB26" s="190">
        <v>0</v>
      </c>
      <c r="AC26" s="190"/>
      <c r="AD26" s="190"/>
      <c r="AE26" s="190"/>
      <c r="AF26" s="54" t="s">
        <v>41</v>
      </c>
      <c r="AG26" s="54"/>
      <c r="AH26" s="191">
        <f>ROUND(IF(W26&gt;=Z26,(G25*P26*AB26),G25*P26*AB26+((G25*P26*(1-AB26))*((U26-W26)/Z26))),$AA$64)</f>
        <v>37000000</v>
      </c>
      <c r="AI26" s="192"/>
      <c r="AJ26" s="192"/>
      <c r="AK26" s="192"/>
      <c r="AL26" s="193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/>
      <c r="B27" s="194" t="s">
        <v>36</v>
      </c>
      <c r="C27" s="195"/>
      <c r="D27" s="195"/>
      <c r="E27" s="195"/>
      <c r="F27" s="196"/>
      <c r="G27" s="197">
        <f>AH12</f>
        <v>0</v>
      </c>
      <c r="H27" s="197"/>
      <c r="I27" s="197"/>
      <c r="J27" s="197"/>
      <c r="K27" s="197"/>
      <c r="L27" s="197"/>
      <c r="M27" s="45"/>
      <c r="N27" s="45"/>
      <c r="O27" s="60" t="s">
        <v>9</v>
      </c>
      <c r="P27" s="203">
        <v>0.7</v>
      </c>
      <c r="Q27" s="203"/>
      <c r="R27" s="60" t="s">
        <v>9</v>
      </c>
      <c r="S27" s="47"/>
      <c r="T27" s="48" t="s">
        <v>37</v>
      </c>
      <c r="U27" s="49">
        <f t="shared" si="0"/>
        <v>40</v>
      </c>
      <c r="V27" s="26"/>
      <c r="W27" s="202">
        <f>S57</f>
        <v>11</v>
      </c>
      <c r="X27" s="202"/>
      <c r="Y27" s="26" t="s">
        <v>39</v>
      </c>
      <c r="Z27" s="61">
        <v>40</v>
      </c>
      <c r="AA27" s="46" t="s">
        <v>40</v>
      </c>
      <c r="AB27" s="279">
        <v>0</v>
      </c>
      <c r="AC27" s="279"/>
      <c r="AD27" s="279"/>
      <c r="AE27" s="279"/>
      <c r="AF27" s="46" t="s">
        <v>41</v>
      </c>
      <c r="AG27" s="60"/>
      <c r="AH27" s="185">
        <f>ROUND(IF(W27&gt;=Z27,(G27*P27*AB27),G27*P27*AB27+((G27*P27*(1-AB27))*((U27-W27)/Z27))),$AA$64)</f>
        <v>0</v>
      </c>
      <c r="AI27" s="186"/>
      <c r="AJ27" s="186"/>
      <c r="AK27" s="186"/>
      <c r="AL27" s="18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>
      <c r="A28" s="1"/>
      <c r="B28" s="174" t="s">
        <v>43</v>
      </c>
      <c r="C28" s="175"/>
      <c r="D28" s="175"/>
      <c r="E28" s="175"/>
      <c r="F28" s="176"/>
      <c r="G28" s="198"/>
      <c r="H28" s="198"/>
      <c r="I28" s="198"/>
      <c r="J28" s="198"/>
      <c r="K28" s="198"/>
      <c r="L28" s="198"/>
      <c r="M28" s="53"/>
      <c r="N28" s="53"/>
      <c r="O28" s="60" t="s">
        <v>9</v>
      </c>
      <c r="P28" s="201">
        <f>1-P27</f>
        <v>0.30000000000000004</v>
      </c>
      <c r="Q28" s="201"/>
      <c r="R28" s="60" t="s">
        <v>9</v>
      </c>
      <c r="S28" s="55"/>
      <c r="T28" s="56" t="s">
        <v>37</v>
      </c>
      <c r="U28" s="57">
        <f t="shared" si="0"/>
        <v>15</v>
      </c>
      <c r="V28" s="26"/>
      <c r="W28" s="202">
        <f>W27</f>
        <v>11</v>
      </c>
      <c r="X28" s="202"/>
      <c r="Y28" s="26" t="s">
        <v>39</v>
      </c>
      <c r="Z28" s="59">
        <v>15</v>
      </c>
      <c r="AA28" s="54" t="s">
        <v>40</v>
      </c>
      <c r="AB28" s="190">
        <v>0</v>
      </c>
      <c r="AC28" s="190"/>
      <c r="AD28" s="190"/>
      <c r="AE28" s="190"/>
      <c r="AF28" s="60" t="s">
        <v>41</v>
      </c>
      <c r="AG28" s="60"/>
      <c r="AH28" s="191">
        <f>ROUND(IF(W28&gt;=Z28,(G27*P28*AB28),G27*P28*AB28+((G27*P28*(1-AB28))*((U28-W28)/Z28))),$AA$64)</f>
        <v>0</v>
      </c>
      <c r="AI28" s="192"/>
      <c r="AJ28" s="192"/>
      <c r="AK28" s="192"/>
      <c r="AL28" s="193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/>
      <c r="B29" s="194" t="s">
        <v>36</v>
      </c>
      <c r="C29" s="195"/>
      <c r="D29" s="195"/>
      <c r="E29" s="195"/>
      <c r="F29" s="196"/>
      <c r="G29" s="197">
        <f>AH13</f>
        <v>0</v>
      </c>
      <c r="H29" s="197"/>
      <c r="I29" s="197"/>
      <c r="J29" s="197"/>
      <c r="K29" s="197"/>
      <c r="L29" s="197"/>
      <c r="M29" s="45"/>
      <c r="N29" s="45"/>
      <c r="O29" s="46" t="s">
        <v>9</v>
      </c>
      <c r="P29" s="199">
        <v>0.7</v>
      </c>
      <c r="Q29" s="199"/>
      <c r="R29" s="46" t="s">
        <v>9</v>
      </c>
      <c r="S29" s="47"/>
      <c r="T29" s="48" t="s">
        <v>37</v>
      </c>
      <c r="U29" s="49">
        <f t="shared" si="0"/>
        <v>40</v>
      </c>
      <c r="V29" s="47"/>
      <c r="W29" s="200">
        <f>S59</f>
        <v>11</v>
      </c>
      <c r="X29" s="200"/>
      <c r="Y29" s="47" t="s">
        <v>39</v>
      </c>
      <c r="Z29" s="51">
        <v>40</v>
      </c>
      <c r="AA29" s="46" t="s">
        <v>40</v>
      </c>
      <c r="AB29" s="279">
        <v>0</v>
      </c>
      <c r="AC29" s="279"/>
      <c r="AD29" s="279"/>
      <c r="AE29" s="279"/>
      <c r="AF29" s="46" t="s">
        <v>41</v>
      </c>
      <c r="AG29" s="46"/>
      <c r="AH29" s="185">
        <f>ROUND(IF(W29&gt;=Z29,(G29*P29*AB29),G29*P29*AB29+((G29*P29*(1-AB29))*((U29-W29)/Z29))),$AA$64)</f>
        <v>0</v>
      </c>
      <c r="AI29" s="186"/>
      <c r="AJ29" s="186"/>
      <c r="AK29" s="186"/>
      <c r="AL29" s="18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/>
      <c r="B30" s="174" t="s">
        <v>44</v>
      </c>
      <c r="C30" s="175"/>
      <c r="D30" s="175"/>
      <c r="E30" s="175"/>
      <c r="F30" s="176"/>
      <c r="G30" s="198"/>
      <c r="H30" s="198"/>
      <c r="I30" s="198"/>
      <c r="J30" s="198"/>
      <c r="K30" s="198"/>
      <c r="L30" s="198"/>
      <c r="M30" s="53"/>
      <c r="N30" s="53"/>
      <c r="O30" s="54" t="s">
        <v>9</v>
      </c>
      <c r="P30" s="188">
        <f>1-P29</f>
        <v>0.30000000000000004</v>
      </c>
      <c r="Q30" s="188"/>
      <c r="R30" s="54" t="s">
        <v>9</v>
      </c>
      <c r="S30" s="55"/>
      <c r="T30" s="56" t="s">
        <v>37</v>
      </c>
      <c r="U30" s="57">
        <f t="shared" si="0"/>
        <v>15</v>
      </c>
      <c r="V30" s="55"/>
      <c r="W30" s="189">
        <f>W29</f>
        <v>11</v>
      </c>
      <c r="X30" s="189"/>
      <c r="Y30" s="55" t="s">
        <v>39</v>
      </c>
      <c r="Z30" s="59">
        <v>15</v>
      </c>
      <c r="AA30" s="54" t="s">
        <v>40</v>
      </c>
      <c r="AB30" s="190">
        <v>0</v>
      </c>
      <c r="AC30" s="190"/>
      <c r="AD30" s="190"/>
      <c r="AE30" s="190"/>
      <c r="AF30" s="54" t="s">
        <v>41</v>
      </c>
      <c r="AG30" s="54"/>
      <c r="AH30" s="191">
        <f>ROUND(IF(W30&gt;=Z30,(G29*P30*AB30),G29*P30*AB30+((G29*P30*(1-AB30))*((U30-W30)/Z30))),$AA$64)</f>
        <v>0</v>
      </c>
      <c r="AI30" s="192"/>
      <c r="AJ30" s="192"/>
      <c r="AK30" s="192"/>
      <c r="AL30" s="193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194" t="s">
        <v>36</v>
      </c>
      <c r="C31" s="195"/>
      <c r="D31" s="195"/>
      <c r="E31" s="195"/>
      <c r="F31" s="196"/>
      <c r="G31" s="197">
        <f>AH14</f>
        <v>0</v>
      </c>
      <c r="H31" s="197"/>
      <c r="I31" s="197"/>
      <c r="J31" s="197"/>
      <c r="K31" s="197"/>
      <c r="L31" s="197"/>
      <c r="M31" s="45"/>
      <c r="N31" s="45"/>
      <c r="O31" s="60" t="s">
        <v>9</v>
      </c>
      <c r="P31" s="203">
        <v>0.7</v>
      </c>
      <c r="Q31" s="203"/>
      <c r="R31" s="60" t="s">
        <v>9</v>
      </c>
      <c r="S31" s="47"/>
      <c r="T31" s="48" t="s">
        <v>37</v>
      </c>
      <c r="U31" s="49">
        <f t="shared" si="0"/>
        <v>40</v>
      </c>
      <c r="V31" s="26"/>
      <c r="W31" s="202">
        <f>S61</f>
        <v>11</v>
      </c>
      <c r="X31" s="202"/>
      <c r="Y31" s="26" t="s">
        <v>39</v>
      </c>
      <c r="Z31" s="61">
        <v>40</v>
      </c>
      <c r="AA31" s="46" t="s">
        <v>40</v>
      </c>
      <c r="AB31" s="279">
        <v>0</v>
      </c>
      <c r="AC31" s="279"/>
      <c r="AD31" s="279"/>
      <c r="AE31" s="279"/>
      <c r="AF31" s="46" t="s">
        <v>41</v>
      </c>
      <c r="AG31" s="60"/>
      <c r="AH31" s="185">
        <f>ROUND(IF(W31&gt;=Z31,(G31*P31*AB31),G31*P31*AB31+((G31*P31*(1-AB31))*((U31-W31)/Z31))),$AA$64)</f>
        <v>0</v>
      </c>
      <c r="AI31" s="186"/>
      <c r="AJ31" s="186"/>
      <c r="AK31" s="186"/>
      <c r="AL31" s="18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/>
      <c r="B32" s="174" t="s">
        <v>45</v>
      </c>
      <c r="C32" s="175"/>
      <c r="D32" s="175"/>
      <c r="E32" s="175"/>
      <c r="F32" s="176"/>
      <c r="G32" s="198"/>
      <c r="H32" s="198"/>
      <c r="I32" s="198"/>
      <c r="J32" s="198"/>
      <c r="K32" s="198"/>
      <c r="L32" s="198"/>
      <c r="M32" s="53"/>
      <c r="N32" s="53"/>
      <c r="O32" s="60" t="s">
        <v>9</v>
      </c>
      <c r="P32" s="201">
        <f>1-P31</f>
        <v>0.30000000000000004</v>
      </c>
      <c r="Q32" s="201"/>
      <c r="R32" s="60" t="s">
        <v>9</v>
      </c>
      <c r="S32" s="55"/>
      <c r="T32" s="56" t="s">
        <v>37</v>
      </c>
      <c r="U32" s="57">
        <f t="shared" si="0"/>
        <v>15</v>
      </c>
      <c r="V32" s="26"/>
      <c r="W32" s="202">
        <f>W31</f>
        <v>11</v>
      </c>
      <c r="X32" s="202"/>
      <c r="Y32" s="26" t="s">
        <v>39</v>
      </c>
      <c r="Z32" s="59">
        <v>15</v>
      </c>
      <c r="AA32" s="54" t="s">
        <v>40</v>
      </c>
      <c r="AB32" s="190">
        <v>0</v>
      </c>
      <c r="AC32" s="190"/>
      <c r="AD32" s="190"/>
      <c r="AE32" s="190"/>
      <c r="AF32" s="60" t="s">
        <v>41</v>
      </c>
      <c r="AG32" s="60"/>
      <c r="AH32" s="191">
        <f>ROUND(IF(W32&gt;=Z32,(G31*P32*AB32),G31*P32*AB32+((G31*P32*(1-AB32))*((U32-W32)/Z32))),$AA$64)</f>
        <v>0</v>
      </c>
      <c r="AI32" s="192"/>
      <c r="AJ32" s="192"/>
      <c r="AK32" s="192"/>
      <c r="AL32" s="193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125" t="s">
        <v>46</v>
      </c>
      <c r="C33" s="126"/>
      <c r="D33" s="126"/>
      <c r="E33" s="126"/>
      <c r="F33" s="127"/>
      <c r="G33" s="204"/>
      <c r="H33" s="205"/>
      <c r="I33" s="205"/>
      <c r="J33" s="205"/>
      <c r="K33" s="205"/>
      <c r="L33" s="205"/>
      <c r="M33" s="206"/>
      <c r="N33" s="206"/>
      <c r="O33" s="206"/>
      <c r="P33" s="206"/>
      <c r="Q33" s="40"/>
      <c r="R33" s="40"/>
      <c r="S33" s="41"/>
      <c r="T33" s="42" t="s">
        <v>16</v>
      </c>
      <c r="U33" s="42" t="s">
        <v>16</v>
      </c>
      <c r="V33" s="42" t="s">
        <v>16</v>
      </c>
      <c r="W33" s="42"/>
      <c r="X33" s="42"/>
      <c r="Y33" s="42" t="s">
        <v>16</v>
      </c>
      <c r="Z33" s="42" t="s">
        <v>16</v>
      </c>
      <c r="AA33" s="42" t="s">
        <v>16</v>
      </c>
      <c r="AB33" s="126" t="s">
        <v>93</v>
      </c>
      <c r="AC33" s="126"/>
      <c r="AD33" s="126"/>
      <c r="AE33" s="126"/>
      <c r="AF33" s="126"/>
      <c r="AG33" s="127"/>
      <c r="AH33" s="204">
        <f>SUM(AH25:AL32)</f>
        <v>211400000</v>
      </c>
      <c r="AI33" s="205"/>
      <c r="AJ33" s="205"/>
      <c r="AK33" s="205"/>
      <c r="AL33" s="20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128" t="s">
        <v>47</v>
      </c>
      <c r="C34" s="129"/>
      <c r="D34" s="129"/>
      <c r="E34" s="129"/>
      <c r="F34" s="130"/>
      <c r="G34" s="208" t="s">
        <v>48</v>
      </c>
      <c r="H34" s="209"/>
      <c r="I34" s="209"/>
      <c r="J34" s="209"/>
      <c r="K34" s="209"/>
      <c r="L34" s="209"/>
      <c r="M34" s="209"/>
      <c r="N34" s="209"/>
      <c r="O34" s="62"/>
      <c r="P34" s="62"/>
      <c r="Q34" s="63"/>
      <c r="R34" s="63"/>
      <c r="S34" s="62"/>
      <c r="T34" s="11"/>
      <c r="U34" s="11"/>
      <c r="V34" s="11"/>
      <c r="W34" s="11"/>
      <c r="X34" s="11"/>
      <c r="Y34" s="11"/>
      <c r="Z34" s="11"/>
      <c r="AA34" s="11"/>
      <c r="AB34" s="210" t="s">
        <v>49</v>
      </c>
      <c r="AC34" s="210"/>
      <c r="AD34" s="210"/>
      <c r="AE34" s="210"/>
      <c r="AF34" s="11"/>
      <c r="AG34" s="11"/>
      <c r="AH34" s="211" t="s">
        <v>50</v>
      </c>
      <c r="AI34" s="212"/>
      <c r="AJ34" s="212"/>
      <c r="AK34" s="212"/>
      <c r="AL34" s="213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.75">
      <c r="A35" s="1"/>
      <c r="B35" s="131" t="s">
        <v>20</v>
      </c>
      <c r="C35" s="132"/>
      <c r="D35" s="132"/>
      <c r="E35" s="132"/>
      <c r="F35" s="122"/>
      <c r="G35" s="150">
        <f>SUM(AH25:AL26)</f>
        <v>211400000</v>
      </c>
      <c r="H35" s="151"/>
      <c r="I35" s="151"/>
      <c r="J35" s="151"/>
      <c r="K35" s="151"/>
      <c r="L35" s="151"/>
      <c r="M35" s="31"/>
      <c r="N35" s="31"/>
      <c r="O35" s="31"/>
      <c r="P35" s="31"/>
      <c r="Q35" s="15"/>
      <c r="R35" s="15"/>
      <c r="S35" s="31"/>
      <c r="T35" s="32"/>
      <c r="U35" s="32"/>
      <c r="V35" s="32"/>
      <c r="W35" s="32"/>
      <c r="X35" s="32"/>
      <c r="Y35" s="32"/>
      <c r="Z35" s="32"/>
      <c r="AA35" s="46" t="s">
        <v>9</v>
      </c>
      <c r="AB35" s="214">
        <v>0</v>
      </c>
      <c r="AC35" s="214"/>
      <c r="AD35" s="214"/>
      <c r="AE35" s="214"/>
      <c r="AF35" s="32"/>
      <c r="AG35" s="32"/>
      <c r="AH35" s="150">
        <f>ROUND(G35*(1+AB35),$AA$64)</f>
        <v>211400000</v>
      </c>
      <c r="AI35" s="151"/>
      <c r="AJ35" s="151"/>
      <c r="AK35" s="151"/>
      <c r="AL35" s="152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>
      <c r="A36" s="1"/>
      <c r="B36" s="131" t="s">
        <v>23</v>
      </c>
      <c r="C36" s="132"/>
      <c r="D36" s="132"/>
      <c r="E36" s="132"/>
      <c r="F36" s="122"/>
      <c r="G36" s="150">
        <f>SUM(AH27:AL28)</f>
        <v>0</v>
      </c>
      <c r="H36" s="151"/>
      <c r="I36" s="151"/>
      <c r="J36" s="151"/>
      <c r="K36" s="151"/>
      <c r="L36" s="151"/>
      <c r="M36" s="31"/>
      <c r="N36" s="31"/>
      <c r="O36" s="31"/>
      <c r="P36" s="31"/>
      <c r="Q36" s="15"/>
      <c r="R36" s="15"/>
      <c r="S36" s="31"/>
      <c r="T36" s="32"/>
      <c r="U36" s="32"/>
      <c r="V36" s="32"/>
      <c r="W36" s="32"/>
      <c r="X36" s="32"/>
      <c r="Y36" s="32"/>
      <c r="Z36" s="32"/>
      <c r="AA36" s="46" t="s">
        <v>9</v>
      </c>
      <c r="AB36" s="214">
        <v>0</v>
      </c>
      <c r="AC36" s="214"/>
      <c r="AD36" s="214"/>
      <c r="AE36" s="214"/>
      <c r="AF36" s="32"/>
      <c r="AG36" s="32"/>
      <c r="AH36" s="150">
        <f>ROUND(G36*(1+AB36),$AA$64)</f>
        <v>0</v>
      </c>
      <c r="AI36" s="151"/>
      <c r="AJ36" s="151"/>
      <c r="AK36" s="151"/>
      <c r="AL36" s="152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131" t="s">
        <v>24</v>
      </c>
      <c r="C37" s="132"/>
      <c r="D37" s="132"/>
      <c r="E37" s="132"/>
      <c r="F37" s="122"/>
      <c r="G37" s="150">
        <f>SUM(AH29:AL30)</f>
        <v>0</v>
      </c>
      <c r="H37" s="151"/>
      <c r="I37" s="151"/>
      <c r="J37" s="151"/>
      <c r="K37" s="151"/>
      <c r="L37" s="151"/>
      <c r="M37" s="31"/>
      <c r="N37" s="31"/>
      <c r="O37" s="31"/>
      <c r="P37" s="31"/>
      <c r="Q37" s="15"/>
      <c r="R37" s="15"/>
      <c r="S37" s="31"/>
      <c r="T37" s="32"/>
      <c r="U37" s="32"/>
      <c r="V37" s="32"/>
      <c r="W37" s="32"/>
      <c r="X37" s="32"/>
      <c r="Y37" s="32"/>
      <c r="Z37" s="32"/>
      <c r="AA37" s="46" t="s">
        <v>9</v>
      </c>
      <c r="AB37" s="214">
        <v>0</v>
      </c>
      <c r="AC37" s="214"/>
      <c r="AD37" s="214"/>
      <c r="AE37" s="214"/>
      <c r="AF37" s="32"/>
      <c r="AG37" s="32"/>
      <c r="AH37" s="150">
        <f>ROUND(G37*(1+AB37),$AA$64)</f>
        <v>0</v>
      </c>
      <c r="AI37" s="151"/>
      <c r="AJ37" s="151"/>
      <c r="AK37" s="151"/>
      <c r="AL37" s="152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>
      <c r="A38" s="1"/>
      <c r="B38" s="131" t="s">
        <v>25</v>
      </c>
      <c r="C38" s="132"/>
      <c r="D38" s="132"/>
      <c r="E38" s="132"/>
      <c r="F38" s="122"/>
      <c r="G38" s="150">
        <f>SUM(AH31:AL32)</f>
        <v>0</v>
      </c>
      <c r="H38" s="151"/>
      <c r="I38" s="151"/>
      <c r="J38" s="151"/>
      <c r="K38" s="151"/>
      <c r="L38" s="151"/>
      <c r="M38" s="31"/>
      <c r="N38" s="31"/>
      <c r="O38" s="31"/>
      <c r="P38" s="31"/>
      <c r="Q38" s="15"/>
      <c r="R38" s="15"/>
      <c r="S38" s="31"/>
      <c r="T38" s="32"/>
      <c r="U38" s="32"/>
      <c r="V38" s="32"/>
      <c r="W38" s="32"/>
      <c r="X38" s="32"/>
      <c r="Y38" s="32"/>
      <c r="Z38" s="32"/>
      <c r="AA38" s="13" t="s">
        <v>9</v>
      </c>
      <c r="AB38" s="214">
        <v>0</v>
      </c>
      <c r="AC38" s="214"/>
      <c r="AD38" s="214"/>
      <c r="AE38" s="214"/>
      <c r="AF38" s="32"/>
      <c r="AG38" s="32"/>
      <c r="AH38" s="150">
        <f>ROUND(G38*(1+AB38),$AA$64)</f>
        <v>0</v>
      </c>
      <c r="AI38" s="151"/>
      <c r="AJ38" s="151"/>
      <c r="AK38" s="151"/>
      <c r="AL38" s="152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125" t="s">
        <v>51</v>
      </c>
      <c r="C39" s="126"/>
      <c r="D39" s="126"/>
      <c r="E39" s="126"/>
      <c r="F39" s="127"/>
      <c r="G39" s="204">
        <f>SUM(G35:L38)</f>
        <v>211400000</v>
      </c>
      <c r="H39" s="205"/>
      <c r="I39" s="205"/>
      <c r="J39" s="205"/>
      <c r="K39" s="205"/>
      <c r="L39" s="205"/>
      <c r="M39" s="20"/>
      <c r="N39" s="20"/>
      <c r="O39" s="20"/>
      <c r="P39" s="20"/>
      <c r="Q39" s="19"/>
      <c r="R39" s="19"/>
      <c r="S39" s="20"/>
      <c r="T39" s="21"/>
      <c r="U39" s="21"/>
      <c r="V39" s="21"/>
      <c r="W39" s="21"/>
      <c r="X39" s="21"/>
      <c r="Y39" s="21"/>
      <c r="Z39" s="21"/>
      <c r="AA39" s="21"/>
      <c r="AB39" s="126" t="s">
        <v>95</v>
      </c>
      <c r="AC39" s="126"/>
      <c r="AD39" s="126"/>
      <c r="AE39" s="126"/>
      <c r="AF39" s="126"/>
      <c r="AG39" s="127"/>
      <c r="AH39" s="159">
        <f>SUM(AH35:AL38)</f>
        <v>211400000</v>
      </c>
      <c r="AI39" s="160"/>
      <c r="AJ39" s="160"/>
      <c r="AK39" s="160"/>
      <c r="AL39" s="16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>
      <c r="A40" s="1"/>
      <c r="B40" s="34" t="s">
        <v>52</v>
      </c>
      <c r="C40" s="35"/>
      <c r="D40" s="35"/>
      <c r="E40" s="35"/>
      <c r="F40" s="35"/>
      <c r="G40" s="36"/>
      <c r="H40" s="36"/>
      <c r="I40" s="36"/>
      <c r="J40" s="36"/>
      <c r="K40" s="36"/>
      <c r="L40" s="36"/>
      <c r="M40" s="37"/>
      <c r="N40" s="37"/>
      <c r="O40" s="37"/>
      <c r="P40" s="37"/>
      <c r="Q40" s="163"/>
      <c r="R40" s="163"/>
      <c r="S40" s="37"/>
      <c r="T40" s="38" t="s">
        <v>16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164">
        <f>AH23+AH39</f>
        <v>401500000</v>
      </c>
      <c r="AI40" s="163"/>
      <c r="AJ40" s="163"/>
      <c r="AK40" s="163"/>
      <c r="AL40" s="165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2.75">
      <c r="A41" s="1"/>
      <c r="B41" s="29" t="s">
        <v>53</v>
      </c>
      <c r="C41" s="30"/>
      <c r="D41" s="30"/>
      <c r="E41" s="30"/>
      <c r="F41" s="30"/>
      <c r="G41" s="15"/>
      <c r="H41" s="15"/>
      <c r="I41" s="15"/>
      <c r="J41" s="15"/>
      <c r="K41" s="15"/>
      <c r="L41" s="15"/>
      <c r="M41" s="31"/>
      <c r="N41" s="31"/>
      <c r="O41" s="31"/>
      <c r="P41" s="31"/>
      <c r="Q41" s="30"/>
      <c r="R41" s="30"/>
      <c r="S41" s="64"/>
      <c r="T41" s="30"/>
      <c r="U41" s="30"/>
      <c r="V41" s="215" t="s">
        <v>54</v>
      </c>
      <c r="W41" s="215"/>
      <c r="X41" s="215"/>
      <c r="Y41" s="215"/>
      <c r="Z41" s="215"/>
      <c r="AA41" s="215"/>
      <c r="AB41" s="215"/>
      <c r="AC41" s="215"/>
      <c r="AD41" s="215"/>
      <c r="AE41" s="214">
        <v>-0.9</v>
      </c>
      <c r="AF41" s="214"/>
      <c r="AG41" s="216"/>
      <c r="AH41" s="150">
        <f>ROUND(AH40*(1+AE41),$AA$64)</f>
        <v>40200000</v>
      </c>
      <c r="AI41" s="151"/>
      <c r="AJ41" s="151"/>
      <c r="AK41" s="151"/>
      <c r="AL41" s="152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153" t="s">
        <v>55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23"/>
      <c r="O42" s="23"/>
      <c r="P42" s="23"/>
      <c r="Q42" s="155"/>
      <c r="R42" s="155"/>
      <c r="S42" s="65"/>
      <c r="T42" s="6"/>
      <c r="U42" s="6"/>
      <c r="V42" s="155" t="s">
        <v>56</v>
      </c>
      <c r="W42" s="155"/>
      <c r="X42" s="155"/>
      <c r="Y42" s="155"/>
      <c r="Z42" s="155"/>
      <c r="AA42" s="155"/>
      <c r="AB42" s="155"/>
      <c r="AC42" s="155"/>
      <c r="AD42" s="155"/>
      <c r="AE42" s="217">
        <v>1</v>
      </c>
      <c r="AF42" s="217"/>
      <c r="AG42" s="218"/>
      <c r="AH42" s="159">
        <f>ROUND(AH41*AE42,$AA$64)</f>
        <v>40200000</v>
      </c>
      <c r="AI42" s="160"/>
      <c r="AJ42" s="160"/>
      <c r="AK42" s="160"/>
      <c r="AL42" s="16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34" t="s">
        <v>100</v>
      </c>
      <c r="C43" s="35"/>
      <c r="D43" s="35"/>
      <c r="E43" s="35"/>
      <c r="F43" s="35"/>
      <c r="G43" s="36"/>
      <c r="H43" s="36"/>
      <c r="I43" s="36"/>
      <c r="J43" s="36"/>
      <c r="K43" s="36"/>
      <c r="L43" s="36"/>
      <c r="M43" s="37"/>
      <c r="N43" s="37"/>
      <c r="O43" s="37"/>
      <c r="P43" s="37"/>
      <c r="Q43" s="163"/>
      <c r="R43" s="163"/>
      <c r="S43" s="37"/>
      <c r="T43" s="38" t="s">
        <v>16</v>
      </c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164">
        <f>ROUND(AH23*(1+AE41),$AA$64)</f>
        <v>19000000</v>
      </c>
      <c r="AI43" s="163"/>
      <c r="AJ43" s="163"/>
      <c r="AK43" s="163"/>
      <c r="AL43" s="165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>
      <c r="A44" s="1"/>
      <c r="B44" s="29" t="s">
        <v>101</v>
      </c>
      <c r="C44" s="30"/>
      <c r="D44" s="30"/>
      <c r="E44" s="30"/>
      <c r="F44" s="30"/>
      <c r="G44" s="15"/>
      <c r="H44" s="15"/>
      <c r="I44" s="15"/>
      <c r="J44" s="15"/>
      <c r="K44" s="15"/>
      <c r="L44" s="15"/>
      <c r="M44" s="31"/>
      <c r="N44" s="31"/>
      <c r="O44" s="31"/>
      <c r="P44" s="31"/>
      <c r="Q44" s="30"/>
      <c r="R44" s="30"/>
      <c r="S44" s="64"/>
      <c r="T44" s="30"/>
      <c r="U44" s="30"/>
      <c r="V44" s="147"/>
      <c r="W44" s="147"/>
      <c r="X44" s="147"/>
      <c r="Y44" s="147"/>
      <c r="Z44" s="147"/>
      <c r="AA44" s="147"/>
      <c r="AB44" s="147"/>
      <c r="AC44" s="147"/>
      <c r="AD44" s="147"/>
      <c r="AE44" s="148"/>
      <c r="AF44" s="148"/>
      <c r="AG44" s="149"/>
      <c r="AH44" s="150">
        <f>ROUND(AH39*(1+AE41),$AA$64)</f>
        <v>21100000</v>
      </c>
      <c r="AI44" s="151"/>
      <c r="AJ44" s="151"/>
      <c r="AK44" s="151"/>
      <c r="AL44" s="152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153" t="s">
        <v>102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23"/>
      <c r="O45" s="23"/>
      <c r="P45" s="23"/>
      <c r="Q45" s="155"/>
      <c r="R45" s="155"/>
      <c r="S45" s="65"/>
      <c r="T45" s="6"/>
      <c r="U45" s="6"/>
      <c r="V45" s="156"/>
      <c r="W45" s="156"/>
      <c r="X45" s="156"/>
      <c r="Y45" s="156"/>
      <c r="Z45" s="156"/>
      <c r="AA45" s="156"/>
      <c r="AB45" s="156"/>
      <c r="AC45" s="156"/>
      <c r="AD45" s="156"/>
      <c r="AE45" s="157"/>
      <c r="AF45" s="157"/>
      <c r="AG45" s="158"/>
      <c r="AH45" s="159">
        <f>AH43+AH44</f>
        <v>40100000</v>
      </c>
      <c r="AI45" s="160"/>
      <c r="AJ45" s="160"/>
      <c r="AK45" s="160"/>
      <c r="AL45" s="16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66"/>
      <c r="C47" s="66"/>
      <c r="D47" s="66"/>
      <c r="E47" s="66"/>
      <c r="F47" s="66"/>
      <c r="G47" s="66"/>
      <c r="H47" s="66"/>
      <c r="I47" s="66"/>
      <c r="J47" s="66"/>
      <c r="K47" s="67"/>
      <c r="L47" s="67"/>
      <c r="M47" s="67"/>
      <c r="N47" s="67"/>
      <c r="O47" s="68"/>
      <c r="P47" s="68"/>
      <c r="Q47" s="68"/>
      <c r="R47" s="68"/>
      <c r="S47" s="69"/>
      <c r="T47" s="69"/>
      <c r="U47" s="69"/>
      <c r="V47" s="70"/>
      <c r="W47" s="71"/>
      <c r="X47" s="71"/>
      <c r="Y47" s="71"/>
      <c r="Z47" s="72"/>
      <c r="AA47" s="72"/>
      <c r="AB47" s="72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>
      <c r="A48" s="1"/>
      <c r="B48" s="73" t="str">
        <f>B5</f>
        <v>土地 1</v>
      </c>
      <c r="C48" s="73"/>
      <c r="D48" s="73"/>
      <c r="E48" s="74"/>
      <c r="F48" s="1"/>
      <c r="G48" s="1"/>
      <c r="H48" s="1"/>
      <c r="I48" s="1"/>
      <c r="J48" s="70"/>
      <c r="K48" s="73" t="str">
        <f>B6</f>
        <v>土地 2</v>
      </c>
      <c r="L48" s="75"/>
      <c r="M48" s="73"/>
      <c r="N48" s="76"/>
      <c r="O48" s="1"/>
      <c r="P48" s="1"/>
      <c r="Q48" s="1"/>
      <c r="R48" s="1"/>
      <c r="S48" s="77"/>
      <c r="T48" s="73" t="str">
        <f>B7</f>
        <v>土地 3</v>
      </c>
      <c r="U48" s="75"/>
      <c r="V48" s="73"/>
      <c r="W48" s="76"/>
      <c r="X48" s="1"/>
      <c r="Y48" s="1"/>
      <c r="Z48" s="1"/>
      <c r="AA48" s="1"/>
      <c r="AB48" s="78"/>
      <c r="AC48" s="73" t="str">
        <f>B8</f>
        <v>土地 4</v>
      </c>
      <c r="AD48" s="75"/>
      <c r="AE48" s="73"/>
      <c r="AF48" s="7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3.5" thickBot="1">
      <c r="A49" s="1"/>
      <c r="B49" s="219" t="s">
        <v>1</v>
      </c>
      <c r="C49" s="220"/>
      <c r="D49" s="221"/>
      <c r="E49" s="222">
        <f>$AF$3</f>
        <v>38748</v>
      </c>
      <c r="F49" s="222"/>
      <c r="G49" s="222"/>
      <c r="H49" s="222"/>
      <c r="I49" s="223"/>
      <c r="J49" s="80"/>
      <c r="K49" s="219" t="s">
        <v>57</v>
      </c>
      <c r="L49" s="220"/>
      <c r="M49" s="221"/>
      <c r="N49" s="222">
        <f>$AF$3</f>
        <v>38748</v>
      </c>
      <c r="O49" s="222"/>
      <c r="P49" s="222"/>
      <c r="Q49" s="222"/>
      <c r="R49" s="223"/>
      <c r="S49" s="81"/>
      <c r="T49" s="219" t="s">
        <v>57</v>
      </c>
      <c r="U49" s="220"/>
      <c r="V49" s="221"/>
      <c r="W49" s="222">
        <f>$AF$3</f>
        <v>38748</v>
      </c>
      <c r="X49" s="222"/>
      <c r="Y49" s="222"/>
      <c r="Z49" s="222"/>
      <c r="AA49" s="223"/>
      <c r="AB49" s="78"/>
      <c r="AC49" s="219" t="s">
        <v>57</v>
      </c>
      <c r="AD49" s="220"/>
      <c r="AE49" s="221"/>
      <c r="AF49" s="222">
        <f>$AF$3</f>
        <v>38748</v>
      </c>
      <c r="AG49" s="222"/>
      <c r="AH49" s="222"/>
      <c r="AI49" s="222"/>
      <c r="AJ49" s="22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3.5" thickBot="1">
      <c r="A50" s="1"/>
      <c r="B50" s="224" t="s">
        <v>58</v>
      </c>
      <c r="C50" s="225"/>
      <c r="D50" s="225"/>
      <c r="E50" s="226">
        <v>25400</v>
      </c>
      <c r="F50" s="227"/>
      <c r="G50" s="227"/>
      <c r="H50" s="227"/>
      <c r="I50" s="228"/>
      <c r="J50" s="82"/>
      <c r="K50" s="229">
        <v>1</v>
      </c>
      <c r="L50" s="230"/>
      <c r="M50" s="230"/>
      <c r="N50" s="231">
        <f>$E$50*K50*K51</f>
        <v>25400</v>
      </c>
      <c r="O50" s="232"/>
      <c r="P50" s="232"/>
      <c r="Q50" s="232"/>
      <c r="R50" s="233"/>
      <c r="S50" s="81"/>
      <c r="T50" s="229">
        <v>1</v>
      </c>
      <c r="U50" s="230"/>
      <c r="V50" s="230"/>
      <c r="W50" s="231">
        <f>$E$50*T50*T51</f>
        <v>25400</v>
      </c>
      <c r="X50" s="232"/>
      <c r="Y50" s="232"/>
      <c r="Z50" s="232"/>
      <c r="AA50" s="233"/>
      <c r="AB50" s="78"/>
      <c r="AC50" s="229">
        <v>1</v>
      </c>
      <c r="AD50" s="230"/>
      <c r="AE50" s="230"/>
      <c r="AF50" s="231">
        <f>$E$50*AC50*AC51</f>
        <v>25400</v>
      </c>
      <c r="AG50" s="232"/>
      <c r="AH50" s="232"/>
      <c r="AI50" s="232"/>
      <c r="AJ50" s="23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234" t="s">
        <v>59</v>
      </c>
      <c r="C51" s="235"/>
      <c r="D51" s="235"/>
      <c r="E51" s="236"/>
      <c r="F51" s="237"/>
      <c r="G51" s="237"/>
      <c r="H51" s="237"/>
      <c r="I51" s="238"/>
      <c r="J51" s="80"/>
      <c r="K51" s="239">
        <v>1</v>
      </c>
      <c r="L51" s="240"/>
      <c r="M51" s="240"/>
      <c r="N51" s="236"/>
      <c r="O51" s="237"/>
      <c r="P51" s="237"/>
      <c r="Q51" s="237"/>
      <c r="R51" s="238"/>
      <c r="S51" s="81"/>
      <c r="T51" s="239">
        <v>1</v>
      </c>
      <c r="U51" s="240"/>
      <c r="V51" s="240"/>
      <c r="W51" s="236"/>
      <c r="X51" s="237"/>
      <c r="Y51" s="237"/>
      <c r="Z51" s="237"/>
      <c r="AA51" s="238"/>
      <c r="AB51" s="78"/>
      <c r="AC51" s="239">
        <v>1</v>
      </c>
      <c r="AD51" s="240"/>
      <c r="AE51" s="240"/>
      <c r="AF51" s="236"/>
      <c r="AG51" s="237"/>
      <c r="AH51" s="237"/>
      <c r="AI51" s="237"/>
      <c r="AJ51" s="238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.75">
      <c r="A52" s="1"/>
      <c r="B52" s="70"/>
      <c r="C52" s="70"/>
      <c r="D52" s="70"/>
      <c r="E52" s="79"/>
      <c r="F52" s="79"/>
      <c r="G52" s="79"/>
      <c r="H52" s="79"/>
      <c r="I52" s="79"/>
      <c r="J52" s="79"/>
      <c r="K52" s="83"/>
      <c r="L52" s="83"/>
      <c r="M52" s="83"/>
      <c r="N52" s="83"/>
      <c r="O52" s="84"/>
      <c r="P52" s="84"/>
      <c r="Q52" s="84"/>
      <c r="R52" s="84"/>
      <c r="S52" s="85"/>
      <c r="T52" s="85"/>
      <c r="U52" s="85"/>
      <c r="V52" s="69"/>
      <c r="W52" s="69"/>
      <c r="X52" s="86"/>
      <c r="Y52" s="87"/>
      <c r="Z52" s="87"/>
      <c r="AA52" s="78"/>
      <c r="AB52" s="78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66"/>
      <c r="C53" s="66"/>
      <c r="D53" s="66"/>
      <c r="E53" s="66"/>
      <c r="F53" s="66"/>
      <c r="G53" s="66"/>
      <c r="H53" s="66"/>
      <c r="I53" s="66"/>
      <c r="J53" s="66"/>
      <c r="K53" s="70"/>
      <c r="L53" s="70"/>
      <c r="M53" s="70"/>
      <c r="N53" s="70"/>
      <c r="O53" s="241"/>
      <c r="P53" s="242"/>
      <c r="Q53" s="242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243" t="s">
        <v>20</v>
      </c>
      <c r="C54" s="244"/>
      <c r="D54" s="244"/>
      <c r="E54" s="244"/>
      <c r="F54" s="244"/>
      <c r="G54" s="244"/>
      <c r="H54" s="244" t="s">
        <v>60</v>
      </c>
      <c r="I54" s="244"/>
      <c r="J54" s="244"/>
      <c r="K54" s="244"/>
      <c r="L54" s="88"/>
      <c r="M54" s="245">
        <v>30446</v>
      </c>
      <c r="N54" s="245"/>
      <c r="O54" s="245"/>
      <c r="P54" s="245"/>
      <c r="Q54" s="245"/>
      <c r="R54" s="246" t="s">
        <v>1</v>
      </c>
      <c r="S54" s="246"/>
      <c r="T54" s="246"/>
      <c r="U54" s="246"/>
      <c r="V54" s="247">
        <f>AF$3</f>
        <v>38748</v>
      </c>
      <c r="W54" s="247"/>
      <c r="X54" s="247"/>
      <c r="Y54" s="247"/>
      <c r="Z54" s="247"/>
      <c r="AA54" s="247"/>
      <c r="AB54" s="89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248"/>
      <c r="C55" s="249"/>
      <c r="D55" s="249"/>
      <c r="E55" s="249"/>
      <c r="F55" s="249"/>
      <c r="G55" s="249"/>
      <c r="H55" s="249" t="s">
        <v>61</v>
      </c>
      <c r="I55" s="249"/>
      <c r="J55" s="249"/>
      <c r="K55" s="249"/>
      <c r="L55" s="90"/>
      <c r="M55" s="250">
        <f>IF(M54=0,0,DAYS360(M54,V54,FALSE)/360)</f>
        <v>22.725</v>
      </c>
      <c r="N55" s="250"/>
      <c r="O55" s="250"/>
      <c r="P55" s="250"/>
      <c r="Q55" s="250"/>
      <c r="R55" s="91" t="s">
        <v>62</v>
      </c>
      <c r="S55" s="251">
        <f>IF(Q$65=1,ROUND(M55,0),ROUNDDOWN(M55,0)+ROUND(MOD(M55,1)*2,0)/2)</f>
        <v>22.5</v>
      </c>
      <c r="T55" s="251"/>
      <c r="U55" s="251"/>
      <c r="V55" s="90"/>
      <c r="W55" s="90"/>
      <c r="X55" s="90"/>
      <c r="Y55" s="90"/>
      <c r="Z55" s="90"/>
      <c r="AA55" s="90"/>
      <c r="AB55" s="92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243" t="s">
        <v>23</v>
      </c>
      <c r="C56" s="244"/>
      <c r="D56" s="244"/>
      <c r="E56" s="244"/>
      <c r="F56" s="244"/>
      <c r="G56" s="244"/>
      <c r="H56" s="244" t="s">
        <v>60</v>
      </c>
      <c r="I56" s="244"/>
      <c r="J56" s="244"/>
      <c r="K56" s="244"/>
      <c r="L56" s="75"/>
      <c r="M56" s="245">
        <v>34789</v>
      </c>
      <c r="N56" s="245"/>
      <c r="O56" s="245"/>
      <c r="P56" s="245"/>
      <c r="Q56" s="245"/>
      <c r="R56" s="246" t="s">
        <v>1</v>
      </c>
      <c r="S56" s="246"/>
      <c r="T56" s="246"/>
      <c r="U56" s="246"/>
      <c r="V56" s="247">
        <f>AF$3</f>
        <v>38748</v>
      </c>
      <c r="W56" s="247"/>
      <c r="X56" s="247"/>
      <c r="Y56" s="247"/>
      <c r="Z56" s="247"/>
      <c r="AA56" s="247"/>
      <c r="AB56" s="93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248"/>
      <c r="C57" s="249"/>
      <c r="D57" s="249"/>
      <c r="E57" s="249"/>
      <c r="F57" s="249"/>
      <c r="G57" s="249"/>
      <c r="H57" s="249" t="s">
        <v>61</v>
      </c>
      <c r="I57" s="249"/>
      <c r="J57" s="249"/>
      <c r="K57" s="249"/>
      <c r="L57" s="90"/>
      <c r="M57" s="250">
        <f>IF(M56=0,0,DAYS360(M56,V56,FALSE)/360)</f>
        <v>10.833333333333334</v>
      </c>
      <c r="N57" s="250"/>
      <c r="O57" s="250"/>
      <c r="P57" s="250"/>
      <c r="Q57" s="250"/>
      <c r="R57" s="91" t="s">
        <v>62</v>
      </c>
      <c r="S57" s="251">
        <f>IF(Q$65=1,ROUND(M57,0),ROUNDDOWN(M57,0)+ROUND(MOD(M57,1)*2,0)/2)</f>
        <v>11</v>
      </c>
      <c r="T57" s="251"/>
      <c r="U57" s="251"/>
      <c r="V57" s="90"/>
      <c r="W57" s="90"/>
      <c r="X57" s="90"/>
      <c r="Y57" s="90"/>
      <c r="Z57" s="90"/>
      <c r="AA57" s="90"/>
      <c r="AB57" s="92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243" t="s">
        <v>24</v>
      </c>
      <c r="C58" s="244"/>
      <c r="D58" s="244"/>
      <c r="E58" s="244"/>
      <c r="F58" s="244"/>
      <c r="G58" s="244"/>
      <c r="H58" s="244" t="s">
        <v>60</v>
      </c>
      <c r="I58" s="244"/>
      <c r="J58" s="244"/>
      <c r="K58" s="244"/>
      <c r="L58" s="75"/>
      <c r="M58" s="245">
        <v>34789</v>
      </c>
      <c r="N58" s="245"/>
      <c r="O58" s="245"/>
      <c r="P58" s="245"/>
      <c r="Q58" s="245"/>
      <c r="R58" s="246" t="s">
        <v>1</v>
      </c>
      <c r="S58" s="246"/>
      <c r="T58" s="246"/>
      <c r="U58" s="246"/>
      <c r="V58" s="247">
        <f>AF$3</f>
        <v>38748</v>
      </c>
      <c r="W58" s="247"/>
      <c r="X58" s="247"/>
      <c r="Y58" s="247"/>
      <c r="Z58" s="247"/>
      <c r="AA58" s="247"/>
      <c r="AB58" s="93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248"/>
      <c r="C59" s="249"/>
      <c r="D59" s="249"/>
      <c r="E59" s="249"/>
      <c r="F59" s="249"/>
      <c r="G59" s="249"/>
      <c r="H59" s="249" t="s">
        <v>61</v>
      </c>
      <c r="I59" s="249"/>
      <c r="J59" s="249"/>
      <c r="K59" s="249"/>
      <c r="L59" s="90"/>
      <c r="M59" s="250">
        <f>IF(M58=0,0,DAYS360(M58,V58,FALSE)/360)</f>
        <v>10.833333333333334</v>
      </c>
      <c r="N59" s="250"/>
      <c r="O59" s="250"/>
      <c r="P59" s="250"/>
      <c r="Q59" s="250"/>
      <c r="R59" s="91" t="s">
        <v>62</v>
      </c>
      <c r="S59" s="251">
        <f>IF(Q$65=1,ROUND(M59,0),ROUNDDOWN(M59,0)+ROUND(MOD(M59,1)*2,0)/2)</f>
        <v>11</v>
      </c>
      <c r="T59" s="251"/>
      <c r="U59" s="251"/>
      <c r="V59" s="90"/>
      <c r="W59" s="90"/>
      <c r="X59" s="90"/>
      <c r="Y59" s="90"/>
      <c r="Z59" s="90"/>
      <c r="AA59" s="90"/>
      <c r="AB59" s="92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243" t="s">
        <v>25</v>
      </c>
      <c r="C60" s="244"/>
      <c r="D60" s="244"/>
      <c r="E60" s="244"/>
      <c r="F60" s="244"/>
      <c r="G60" s="244"/>
      <c r="H60" s="244" t="s">
        <v>60</v>
      </c>
      <c r="I60" s="244"/>
      <c r="J60" s="244"/>
      <c r="K60" s="244"/>
      <c r="L60" s="75"/>
      <c r="M60" s="245">
        <v>34789</v>
      </c>
      <c r="N60" s="245"/>
      <c r="O60" s="245"/>
      <c r="P60" s="245"/>
      <c r="Q60" s="245"/>
      <c r="R60" s="246" t="s">
        <v>1</v>
      </c>
      <c r="S60" s="246"/>
      <c r="T60" s="246"/>
      <c r="U60" s="246"/>
      <c r="V60" s="247">
        <f>AF$3</f>
        <v>38748</v>
      </c>
      <c r="W60" s="247"/>
      <c r="X60" s="247"/>
      <c r="Y60" s="247"/>
      <c r="Z60" s="247"/>
      <c r="AA60" s="247"/>
      <c r="AB60" s="94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248"/>
      <c r="C61" s="249"/>
      <c r="D61" s="249"/>
      <c r="E61" s="249"/>
      <c r="F61" s="249"/>
      <c r="G61" s="249"/>
      <c r="H61" s="249" t="s">
        <v>61</v>
      </c>
      <c r="I61" s="249"/>
      <c r="J61" s="249"/>
      <c r="K61" s="249"/>
      <c r="L61" s="90"/>
      <c r="M61" s="250">
        <f>IF(M60=0,0,DAYS360(M60,V60,FALSE)/360)</f>
        <v>10.833333333333334</v>
      </c>
      <c r="N61" s="250"/>
      <c r="O61" s="250"/>
      <c r="P61" s="250"/>
      <c r="Q61" s="250"/>
      <c r="R61" s="91" t="s">
        <v>62</v>
      </c>
      <c r="S61" s="251">
        <f>IF(Q$65=1,ROUND(M61,0),ROUNDDOWN(M61,0)+ROUND(MOD(M61,1)*2,0)/2)</f>
        <v>11</v>
      </c>
      <c r="T61" s="251"/>
      <c r="U61" s="251"/>
      <c r="V61" s="90"/>
      <c r="W61" s="90"/>
      <c r="X61" s="90"/>
      <c r="Y61" s="90"/>
      <c r="Z61" s="90"/>
      <c r="AA61" s="90"/>
      <c r="AB61" s="92"/>
      <c r="AC61" s="1"/>
      <c r="AD61" s="1"/>
      <c r="AE61" s="70"/>
      <c r="AF61" s="70"/>
      <c r="AG61" s="70"/>
      <c r="AH61" s="70"/>
      <c r="AI61" s="70"/>
      <c r="AJ61" s="70"/>
      <c r="AK61" s="70"/>
      <c r="AL61" s="70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1"/>
      <c r="AD62" s="1"/>
      <c r="AE62" s="66"/>
      <c r="AF62" s="66"/>
      <c r="AG62" s="66"/>
      <c r="AH62" s="76"/>
      <c r="AI62" s="70"/>
      <c r="AJ62" s="70"/>
      <c r="AK62" s="70"/>
      <c r="AL62" s="70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70"/>
      <c r="C63" s="70"/>
      <c r="D63" s="70"/>
      <c r="E63" s="70"/>
      <c r="F63" s="70"/>
      <c r="G63" s="70"/>
      <c r="H63" s="70"/>
      <c r="I63" s="70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3"/>
      <c r="AB63" s="73"/>
      <c r="AC63" s="75"/>
      <c r="AD63" s="75"/>
      <c r="AE63" s="66"/>
      <c r="AF63" s="76"/>
      <c r="AG63" s="70"/>
      <c r="AH63" s="70"/>
      <c r="AI63" s="70"/>
      <c r="AJ63" s="70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70"/>
      <c r="C64" s="70"/>
      <c r="D64" s="70"/>
      <c r="E64" s="70"/>
      <c r="F64" s="70"/>
      <c r="G64" s="70"/>
      <c r="H64" s="70"/>
      <c r="I64" s="70"/>
      <c r="J64" s="215" t="s">
        <v>63</v>
      </c>
      <c r="K64" s="215"/>
      <c r="L64" s="215"/>
      <c r="M64" s="215"/>
      <c r="N64" s="215"/>
      <c r="O64" s="215"/>
      <c r="P64" s="215"/>
      <c r="Q64" s="252">
        <v>-2</v>
      </c>
      <c r="R64" s="253"/>
      <c r="S64" s="215" t="s">
        <v>64</v>
      </c>
      <c r="T64" s="215"/>
      <c r="U64" s="215"/>
      <c r="V64" s="215"/>
      <c r="W64" s="215"/>
      <c r="X64" s="215"/>
      <c r="Y64" s="215"/>
      <c r="Z64" s="215"/>
      <c r="AA64" s="252">
        <v>-5</v>
      </c>
      <c r="AB64" s="253"/>
      <c r="AC64" s="32"/>
      <c r="AD64" s="3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70"/>
      <c r="C65" s="70"/>
      <c r="D65" s="70"/>
      <c r="E65" s="70"/>
      <c r="F65" s="70"/>
      <c r="G65" s="70"/>
      <c r="H65" s="70"/>
      <c r="I65" s="70"/>
      <c r="J65" s="215" t="s">
        <v>65</v>
      </c>
      <c r="K65" s="215"/>
      <c r="L65" s="215"/>
      <c r="M65" s="215"/>
      <c r="N65" s="215"/>
      <c r="O65" s="215"/>
      <c r="P65" s="254"/>
      <c r="Q65" s="255">
        <v>2</v>
      </c>
      <c r="R65" s="256"/>
      <c r="S65" s="257" t="s">
        <v>66</v>
      </c>
      <c r="T65" s="258"/>
      <c r="U65" s="258"/>
      <c r="V65" s="258"/>
      <c r="W65" s="258"/>
      <c r="X65" s="258"/>
      <c r="Y65" s="258"/>
      <c r="Z65" s="258"/>
      <c r="AA65" s="259"/>
      <c r="AB65" s="259"/>
      <c r="AC65" s="258"/>
      <c r="AD65" s="25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70"/>
      <c r="C66" s="70"/>
      <c r="D66" s="70"/>
      <c r="E66" s="70"/>
      <c r="F66" s="70"/>
      <c r="G66" s="70"/>
      <c r="H66" s="70"/>
      <c r="I66" s="70"/>
      <c r="J66" s="75"/>
      <c r="K66" s="75"/>
      <c r="L66" s="75"/>
      <c r="M66" s="75"/>
      <c r="N66" s="75"/>
      <c r="O66" s="75"/>
      <c r="P66" s="75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96"/>
      <c r="N67" s="96"/>
      <c r="O67" s="96"/>
      <c r="P67" s="96"/>
      <c r="Q67" s="96"/>
      <c r="R67" s="97"/>
      <c r="S67" s="97"/>
      <c r="T67" s="97"/>
      <c r="U67" s="97"/>
      <c r="V67" s="98"/>
      <c r="W67" s="98"/>
      <c r="X67" s="98"/>
      <c r="Y67" s="98"/>
      <c r="Z67" s="98"/>
      <c r="AA67" s="98"/>
      <c r="AB67" s="98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"/>
      <c r="B68" s="113"/>
      <c r="C68" s="114"/>
      <c r="D68" s="52"/>
      <c r="E68" s="52"/>
      <c r="F68" s="52"/>
      <c r="G68" s="52"/>
      <c r="H68" s="52"/>
      <c r="I68" s="52"/>
      <c r="J68" s="52"/>
      <c r="K68" s="260" t="s">
        <v>67</v>
      </c>
      <c r="L68" s="260"/>
      <c r="M68" s="260"/>
      <c r="N68" s="260"/>
      <c r="O68" s="260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115"/>
      <c r="AK68" s="115"/>
      <c r="AL68" s="116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4.25">
      <c r="A69" s="1"/>
      <c r="B69" s="117"/>
      <c r="C69" s="76"/>
      <c r="D69" s="99"/>
      <c r="E69" s="99"/>
      <c r="F69" s="99"/>
      <c r="G69" s="99"/>
      <c r="H69" s="99"/>
      <c r="I69" s="99"/>
      <c r="J69" s="99"/>
      <c r="K69" s="261" t="s">
        <v>68</v>
      </c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2" t="s">
        <v>69</v>
      </c>
      <c r="X69" s="262"/>
      <c r="Y69" s="262"/>
      <c r="Z69" s="262"/>
      <c r="AA69" s="262"/>
      <c r="AB69" s="262"/>
      <c r="AC69" s="262"/>
      <c r="AD69" s="262"/>
      <c r="AE69" s="99"/>
      <c r="AF69" s="99"/>
      <c r="AG69" s="99"/>
      <c r="AH69" s="99"/>
      <c r="AI69" s="99"/>
      <c r="AJ69" s="70"/>
      <c r="AK69" s="70"/>
      <c r="AL69" s="118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"/>
      <c r="B70" s="117"/>
      <c r="C70" s="76"/>
      <c r="D70" s="99"/>
      <c r="E70" s="99"/>
      <c r="F70" s="99"/>
      <c r="G70" s="99"/>
      <c r="H70" s="99"/>
      <c r="I70" s="99"/>
      <c r="J70" s="99"/>
      <c r="K70" s="263" t="s">
        <v>70</v>
      </c>
      <c r="L70" s="263"/>
      <c r="M70" s="263"/>
      <c r="N70" s="263"/>
      <c r="O70" s="264" t="s">
        <v>71</v>
      </c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99"/>
      <c r="AD70" s="99"/>
      <c r="AE70" s="99"/>
      <c r="AF70" s="99"/>
      <c r="AG70" s="99"/>
      <c r="AH70" s="99"/>
      <c r="AI70" s="99"/>
      <c r="AJ70" s="70"/>
      <c r="AK70" s="70"/>
      <c r="AL70" s="118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19"/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267" t="s">
        <v>72</v>
      </c>
      <c r="U71" s="267"/>
      <c r="V71" s="267"/>
      <c r="W71" s="268" t="s">
        <v>73</v>
      </c>
      <c r="X71" s="268"/>
      <c r="Y71" s="268"/>
      <c r="Z71" s="268"/>
      <c r="AA71" s="268"/>
      <c r="AB71" s="268"/>
      <c r="AC71" s="268"/>
      <c r="AD71" s="268"/>
      <c r="AE71" s="268"/>
      <c r="AF71" s="121"/>
      <c r="AG71" s="121"/>
      <c r="AH71" s="121"/>
      <c r="AI71" s="121"/>
      <c r="AJ71" s="111"/>
      <c r="AK71" s="111"/>
      <c r="AL71" s="112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76"/>
      <c r="M72" s="270"/>
      <c r="N72" s="270"/>
      <c r="O72" s="270"/>
      <c r="P72" s="270"/>
      <c r="Q72" s="270"/>
      <c r="R72" s="100"/>
      <c r="S72" s="271"/>
      <c r="T72" s="271"/>
      <c r="U72" s="271"/>
      <c r="V72" s="76"/>
      <c r="W72" s="76"/>
      <c r="X72" s="76"/>
      <c r="Y72" s="76"/>
      <c r="Z72" s="76"/>
      <c r="AA72" s="76"/>
      <c r="AB72" s="76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1"/>
      <c r="M73" s="1"/>
      <c r="N73" s="1"/>
      <c r="O73" s="1"/>
      <c r="P73" s="1"/>
      <c r="Q73" s="1"/>
      <c r="R73" s="1"/>
      <c r="S73" s="1"/>
      <c r="T73" s="1"/>
      <c r="U73" s="1"/>
      <c r="V73" s="70"/>
      <c r="W73" s="70"/>
      <c r="X73" s="70"/>
      <c r="Y73" s="70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01" t="s">
        <v>74</v>
      </c>
      <c r="C74" s="101"/>
      <c r="D74" s="101"/>
      <c r="E74" s="101"/>
      <c r="F74" s="101"/>
      <c r="G74" s="101"/>
      <c r="H74" s="277" t="s">
        <v>75</v>
      </c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5"/>
      <c r="AC74" s="102"/>
      <c r="AD74" s="102"/>
      <c r="AE74" s="102"/>
      <c r="AF74" s="102"/>
      <c r="AG74" s="102"/>
      <c r="AH74" s="102"/>
      <c r="AI74" s="102"/>
      <c r="AJ74" s="10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265" t="s">
        <v>76</v>
      </c>
      <c r="C75" s="265"/>
      <c r="D75" s="265"/>
      <c r="E75" s="265"/>
      <c r="F75" s="265"/>
      <c r="G75" s="265"/>
      <c r="H75" s="266" t="s">
        <v>77</v>
      </c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102" t="s">
        <v>78</v>
      </c>
      <c r="AC75" s="102"/>
      <c r="AD75" s="102"/>
      <c r="AE75" s="102"/>
      <c r="AF75" s="102"/>
      <c r="AG75" s="102"/>
      <c r="AH75" s="102"/>
      <c r="AI75" s="102"/>
      <c r="AJ75" s="10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01" t="s">
        <v>79</v>
      </c>
      <c r="C76" s="101"/>
      <c r="D76" s="101"/>
      <c r="E76" s="101"/>
      <c r="F76" s="101"/>
      <c r="G76" s="101"/>
      <c r="H76" s="266" t="s">
        <v>80</v>
      </c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102"/>
      <c r="AC76" s="102" t="s">
        <v>11</v>
      </c>
      <c r="AD76" s="102" t="s">
        <v>81</v>
      </c>
      <c r="AE76" s="102"/>
      <c r="AF76" s="102"/>
      <c r="AG76" s="102"/>
      <c r="AH76" s="102"/>
      <c r="AI76" s="102"/>
      <c r="AJ76" s="10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265" t="s">
        <v>82</v>
      </c>
      <c r="C77" s="265"/>
      <c r="D77" s="265"/>
      <c r="E77" s="265"/>
      <c r="F77" s="265"/>
      <c r="G77" s="265"/>
      <c r="H77" s="266" t="s">
        <v>83</v>
      </c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5"/>
      <c r="AC77" s="103"/>
      <c r="AD77" s="102"/>
      <c r="AE77" s="102"/>
      <c r="AF77" s="102"/>
      <c r="AG77" s="102"/>
      <c r="AH77" s="102"/>
      <c r="AI77" s="102"/>
      <c r="AJ77" s="10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98"/>
      <c r="AD78" s="1"/>
      <c r="AE78" s="104"/>
      <c r="AF78" s="70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.75">
      <c r="A79" s="1"/>
      <c r="B79" s="1" t="s">
        <v>84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.75">
      <c r="A80" s="1"/>
      <c r="B80" s="1" t="s">
        <v>85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.75">
      <c r="A82" s="1"/>
      <c r="B82" s="105" t="s">
        <v>86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.75">
      <c r="A83" s="1"/>
      <c r="B83" s="106" t="s">
        <v>87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.75">
      <c r="A84" s="1"/>
      <c r="B84" s="106" t="s">
        <v>88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.75">
      <c r="A85" s="1"/>
      <c r="B85" s="106" t="s">
        <v>89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</sheetData>
  <sheetProtection sheet="1" objects="1" scenarios="1"/>
  <mergeCells count="303">
    <mergeCell ref="AB23:AG23"/>
    <mergeCell ref="AB39:AG39"/>
    <mergeCell ref="P24:Q24"/>
    <mergeCell ref="U24:X24"/>
    <mergeCell ref="AB31:AE31"/>
    <mergeCell ref="AB29:AE29"/>
    <mergeCell ref="AB27:AE27"/>
    <mergeCell ref="AB25:AE25"/>
    <mergeCell ref="B23:F23"/>
    <mergeCell ref="AH23:AL23"/>
    <mergeCell ref="G18:J18"/>
    <mergeCell ref="K18:N18"/>
    <mergeCell ref="O18:R18"/>
    <mergeCell ref="S18:V18"/>
    <mergeCell ref="X18:AB18"/>
    <mergeCell ref="AC18:AG18"/>
    <mergeCell ref="AH18:AL18"/>
    <mergeCell ref="S22:V22"/>
    <mergeCell ref="X22:AB22"/>
    <mergeCell ref="AD22:AF22"/>
    <mergeCell ref="AH22:AL22"/>
    <mergeCell ref="B22:F22"/>
    <mergeCell ref="G22:J22"/>
    <mergeCell ref="K22:N22"/>
    <mergeCell ref="P22:Q22"/>
    <mergeCell ref="S21:V21"/>
    <mergeCell ref="X21:AB21"/>
    <mergeCell ref="AD21:AF21"/>
    <mergeCell ref="AH21:AL21"/>
    <mergeCell ref="B21:F21"/>
    <mergeCell ref="G21:J21"/>
    <mergeCell ref="K21:N21"/>
    <mergeCell ref="P21:Q21"/>
    <mergeCell ref="AH19:AL19"/>
    <mergeCell ref="B20:F20"/>
    <mergeCell ref="G20:J20"/>
    <mergeCell ref="K20:N20"/>
    <mergeCell ref="P20:Q20"/>
    <mergeCell ref="S20:V20"/>
    <mergeCell ref="X20:AB20"/>
    <mergeCell ref="AD20:AF20"/>
    <mergeCell ref="AH20:AL20"/>
    <mergeCell ref="B77:G77"/>
    <mergeCell ref="H77:AA77"/>
    <mergeCell ref="AC4:AG4"/>
    <mergeCell ref="B19:F19"/>
    <mergeCell ref="G19:J19"/>
    <mergeCell ref="K19:N19"/>
    <mergeCell ref="P19:Q19"/>
    <mergeCell ref="S19:V19"/>
    <mergeCell ref="X19:AB19"/>
    <mergeCell ref="H74:AA74"/>
    <mergeCell ref="B75:G75"/>
    <mergeCell ref="H75:AA75"/>
    <mergeCell ref="H76:AA76"/>
    <mergeCell ref="T71:V71"/>
    <mergeCell ref="W71:AE71"/>
    <mergeCell ref="B72:G72"/>
    <mergeCell ref="H72:K72"/>
    <mergeCell ref="M72:Q72"/>
    <mergeCell ref="S72:U72"/>
    <mergeCell ref="K69:V69"/>
    <mergeCell ref="W69:AD69"/>
    <mergeCell ref="K70:N70"/>
    <mergeCell ref="O70:AB70"/>
    <mergeCell ref="J65:P65"/>
    <mergeCell ref="Q65:R65"/>
    <mergeCell ref="S65:AD65"/>
    <mergeCell ref="K68:O68"/>
    <mergeCell ref="J64:P64"/>
    <mergeCell ref="Q64:R64"/>
    <mergeCell ref="S64:Z64"/>
    <mergeCell ref="AA64:AB64"/>
    <mergeCell ref="V60:AA60"/>
    <mergeCell ref="B61:G61"/>
    <mergeCell ref="H61:K61"/>
    <mergeCell ref="M61:Q61"/>
    <mergeCell ref="S61:U61"/>
    <mergeCell ref="B60:G60"/>
    <mergeCell ref="H60:K60"/>
    <mergeCell ref="M60:Q60"/>
    <mergeCell ref="R60:U60"/>
    <mergeCell ref="V58:AA58"/>
    <mergeCell ref="B59:G59"/>
    <mergeCell ref="H59:K59"/>
    <mergeCell ref="M59:Q59"/>
    <mergeCell ref="S59:U59"/>
    <mergeCell ref="B58:G58"/>
    <mergeCell ref="H58:K58"/>
    <mergeCell ref="M58:Q58"/>
    <mergeCell ref="R58:U58"/>
    <mergeCell ref="V56:AA56"/>
    <mergeCell ref="B57:G57"/>
    <mergeCell ref="H57:K57"/>
    <mergeCell ref="M57:Q57"/>
    <mergeCell ref="S57:U57"/>
    <mergeCell ref="B56:G56"/>
    <mergeCell ref="H56:K56"/>
    <mergeCell ref="M56:Q56"/>
    <mergeCell ref="R56:U56"/>
    <mergeCell ref="R54:U54"/>
    <mergeCell ref="V54:AA54"/>
    <mergeCell ref="B55:G55"/>
    <mergeCell ref="H55:K55"/>
    <mergeCell ref="M55:Q55"/>
    <mergeCell ref="S55:U55"/>
    <mergeCell ref="O53:Q53"/>
    <mergeCell ref="B54:G54"/>
    <mergeCell ref="H54:K54"/>
    <mergeCell ref="M54:Q54"/>
    <mergeCell ref="T51:V51"/>
    <mergeCell ref="W51:AA51"/>
    <mergeCell ref="AC51:AE51"/>
    <mergeCell ref="AF51:AJ51"/>
    <mergeCell ref="B51:D51"/>
    <mergeCell ref="E51:I51"/>
    <mergeCell ref="K51:M51"/>
    <mergeCell ref="N51:R51"/>
    <mergeCell ref="T50:V50"/>
    <mergeCell ref="W50:AA50"/>
    <mergeCell ref="AC50:AE50"/>
    <mergeCell ref="AF50:AJ50"/>
    <mergeCell ref="B50:D50"/>
    <mergeCell ref="E50:I50"/>
    <mergeCell ref="K50:M50"/>
    <mergeCell ref="N50:R50"/>
    <mergeCell ref="T49:V49"/>
    <mergeCell ref="W49:AA49"/>
    <mergeCell ref="AC49:AE49"/>
    <mergeCell ref="AF49:AJ49"/>
    <mergeCell ref="B49:D49"/>
    <mergeCell ref="E49:I49"/>
    <mergeCell ref="K49:M49"/>
    <mergeCell ref="N49:R49"/>
    <mergeCell ref="V41:AD41"/>
    <mergeCell ref="AE41:AG41"/>
    <mergeCell ref="AH41:AL41"/>
    <mergeCell ref="B42:M42"/>
    <mergeCell ref="Q42:R42"/>
    <mergeCell ref="V42:AD42"/>
    <mergeCell ref="AE42:AG42"/>
    <mergeCell ref="AH42:AL42"/>
    <mergeCell ref="B39:F39"/>
    <mergeCell ref="G39:L39"/>
    <mergeCell ref="AH39:AL39"/>
    <mergeCell ref="Q40:R40"/>
    <mergeCell ref="AH40:AL40"/>
    <mergeCell ref="B38:F38"/>
    <mergeCell ref="G38:L38"/>
    <mergeCell ref="AB38:AE38"/>
    <mergeCell ref="AH38:AL38"/>
    <mergeCell ref="B37:F37"/>
    <mergeCell ref="G37:L37"/>
    <mergeCell ref="AB37:AE37"/>
    <mergeCell ref="AH37:AL37"/>
    <mergeCell ref="B36:F36"/>
    <mergeCell ref="G36:L36"/>
    <mergeCell ref="AB36:AE36"/>
    <mergeCell ref="AH36:AL36"/>
    <mergeCell ref="B35:F35"/>
    <mergeCell ref="G35:L35"/>
    <mergeCell ref="AB35:AE35"/>
    <mergeCell ref="AH35:AL35"/>
    <mergeCell ref="B34:F34"/>
    <mergeCell ref="G34:N34"/>
    <mergeCell ref="AB34:AE34"/>
    <mergeCell ref="AH34:AL34"/>
    <mergeCell ref="B33:F33"/>
    <mergeCell ref="G33:L33"/>
    <mergeCell ref="M33:P33"/>
    <mergeCell ref="AH33:AL33"/>
    <mergeCell ref="AB33:AG33"/>
    <mergeCell ref="AH31:AL31"/>
    <mergeCell ref="B32:F32"/>
    <mergeCell ref="P32:Q32"/>
    <mergeCell ref="W32:X32"/>
    <mergeCell ref="AB32:AE32"/>
    <mergeCell ref="AH32:AL32"/>
    <mergeCell ref="B31:F31"/>
    <mergeCell ref="G31:L32"/>
    <mergeCell ref="P31:Q31"/>
    <mergeCell ref="W31:X31"/>
    <mergeCell ref="AH29:AL29"/>
    <mergeCell ref="B30:F30"/>
    <mergeCell ref="P30:Q30"/>
    <mergeCell ref="W30:X30"/>
    <mergeCell ref="AB30:AE30"/>
    <mergeCell ref="AH30:AL30"/>
    <mergeCell ref="B29:F29"/>
    <mergeCell ref="G29:L30"/>
    <mergeCell ref="P29:Q29"/>
    <mergeCell ref="W29:X29"/>
    <mergeCell ref="AH27:AL27"/>
    <mergeCell ref="B28:F28"/>
    <mergeCell ref="P28:Q28"/>
    <mergeCell ref="W28:X28"/>
    <mergeCell ref="AB28:AE28"/>
    <mergeCell ref="AH28:AL28"/>
    <mergeCell ref="B27:F27"/>
    <mergeCell ref="G27:L28"/>
    <mergeCell ref="P27:Q27"/>
    <mergeCell ref="W27:X27"/>
    <mergeCell ref="AH25:AL25"/>
    <mergeCell ref="B26:F26"/>
    <mergeCell ref="P26:Q26"/>
    <mergeCell ref="W26:X26"/>
    <mergeCell ref="AB26:AE26"/>
    <mergeCell ref="AH26:AL26"/>
    <mergeCell ref="B25:F25"/>
    <mergeCell ref="G25:L26"/>
    <mergeCell ref="P25:Q25"/>
    <mergeCell ref="W25:X25"/>
    <mergeCell ref="AH17:AL17"/>
    <mergeCell ref="B24:F24"/>
    <mergeCell ref="G24:L24"/>
    <mergeCell ref="Y24:AA24"/>
    <mergeCell ref="AB24:AE24"/>
    <mergeCell ref="AH24:AL24"/>
    <mergeCell ref="AD19:AF19"/>
    <mergeCell ref="B17:F17"/>
    <mergeCell ref="G17:J17"/>
    <mergeCell ref="M17:P17"/>
    <mergeCell ref="B15:F15"/>
    <mergeCell ref="AH15:AL15"/>
    <mergeCell ref="B16:F16"/>
    <mergeCell ref="G16:J16"/>
    <mergeCell ref="M16:P16"/>
    <mergeCell ref="AH16:AL16"/>
    <mergeCell ref="B14:F14"/>
    <mergeCell ref="G14:J14"/>
    <mergeCell ref="M14:P14"/>
    <mergeCell ref="AH14:AL14"/>
    <mergeCell ref="B13:F13"/>
    <mergeCell ref="G13:J13"/>
    <mergeCell ref="M13:P13"/>
    <mergeCell ref="AH13:AL13"/>
    <mergeCell ref="B12:F12"/>
    <mergeCell ref="G12:J12"/>
    <mergeCell ref="M12:P12"/>
    <mergeCell ref="AH12:AL12"/>
    <mergeCell ref="B11:F11"/>
    <mergeCell ref="G11:J11"/>
    <mergeCell ref="M11:P11"/>
    <mergeCell ref="AH11:AL11"/>
    <mergeCell ref="B9:F9"/>
    <mergeCell ref="AH9:AL9"/>
    <mergeCell ref="B10:F10"/>
    <mergeCell ref="G10:J10"/>
    <mergeCell ref="M10:P10"/>
    <mergeCell ref="AH10:AL10"/>
    <mergeCell ref="AB9:AG9"/>
    <mergeCell ref="S8:V8"/>
    <mergeCell ref="X8:AB8"/>
    <mergeCell ref="AD8:AF8"/>
    <mergeCell ref="AH8:AL8"/>
    <mergeCell ref="B8:F8"/>
    <mergeCell ref="G8:J8"/>
    <mergeCell ref="K8:N8"/>
    <mergeCell ref="P8:Q8"/>
    <mergeCell ref="S7:V7"/>
    <mergeCell ref="X7:AB7"/>
    <mergeCell ref="AD7:AF7"/>
    <mergeCell ref="AH7:AL7"/>
    <mergeCell ref="B7:F7"/>
    <mergeCell ref="G7:J7"/>
    <mergeCell ref="K7:N7"/>
    <mergeCell ref="P7:Q7"/>
    <mergeCell ref="S6:V6"/>
    <mergeCell ref="X6:AB6"/>
    <mergeCell ref="AD6:AF6"/>
    <mergeCell ref="AH6:AL6"/>
    <mergeCell ref="B6:F6"/>
    <mergeCell ref="G6:J6"/>
    <mergeCell ref="K6:N6"/>
    <mergeCell ref="P6:Q6"/>
    <mergeCell ref="B5:F5"/>
    <mergeCell ref="G5:J5"/>
    <mergeCell ref="K5:N5"/>
    <mergeCell ref="P5:Q5"/>
    <mergeCell ref="K4:N4"/>
    <mergeCell ref="O4:R4"/>
    <mergeCell ref="S4:V4"/>
    <mergeCell ref="B1:J1"/>
    <mergeCell ref="K1:P1"/>
    <mergeCell ref="G4:J4"/>
    <mergeCell ref="AB3:AE3"/>
    <mergeCell ref="AF3:AJ3"/>
    <mergeCell ref="Q43:R43"/>
    <mergeCell ref="AH43:AL43"/>
    <mergeCell ref="X4:AB4"/>
    <mergeCell ref="AH4:AL4"/>
    <mergeCell ref="S5:V5"/>
    <mergeCell ref="X5:AB5"/>
    <mergeCell ref="AD5:AF5"/>
    <mergeCell ref="AH5:AL5"/>
    <mergeCell ref="V44:AD44"/>
    <mergeCell ref="AE44:AG44"/>
    <mergeCell ref="AH44:AL44"/>
    <mergeCell ref="B45:M45"/>
    <mergeCell ref="Q45:R45"/>
    <mergeCell ref="V45:AD45"/>
    <mergeCell ref="AE45:AG45"/>
    <mergeCell ref="AH45:AL45"/>
  </mergeCells>
  <hyperlinks>
    <hyperlink ref="H74:O74" r:id="rId1" display="http://www.chikamap.jp/"/>
    <hyperlink ref="H75:U75" r:id="rId2" display="http://www.tochi.nla.go.jp/chiiki20.html?shuyouchiten=1"/>
    <hyperlink ref="H76:X76" r:id="rId3" display="http://www.tochi.nla.go.jp/chiiki20.html?shuyouchiten=A"/>
    <hyperlink ref="H77:Y77" r:id="rId4" display="http://www.rosenka.nta.go.jp/"/>
    <hyperlink ref="W71" r:id="rId5" display="info@value-workers.co.jp"/>
    <hyperlink ref="O70" r:id="rId6" display="http://www.value-workers.co.jp"/>
    <hyperlink ref="H75" r:id="rId7" display="http://www.land.mlit.go.jp/landPrice/AriaServlet?MOD=0&amp;TYP=2"/>
    <hyperlink ref="H76" r:id="rId8" display="http://www.land.mlit.go.jp/landPrice/AriaServlet?MOD=1&amp;TYP=2"/>
  </hyperlinks>
  <printOptions/>
  <pageMargins left="0.5905511811023623" right="0.1968503937007874" top="0.7874015748031497" bottom="0.1968503937007874" header="0.5118110236220472" footer="0.5118110236220472"/>
  <pageSetup blackAndWhite="1" horizontalDpi="600" verticalDpi="600" orientation="portrait" paperSize="9" scale="87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VW</cp:lastModifiedBy>
  <cp:lastPrinted>2005-11-17T11:00:01Z</cp:lastPrinted>
  <dcterms:created xsi:type="dcterms:W3CDTF">2005-11-17T10:13:32Z</dcterms:created>
  <dcterms:modified xsi:type="dcterms:W3CDTF">2006-06-17T13:42:14Z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